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65506" windowWidth="11835" windowHeight="9780" tabRatio="925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'2'!$A$1:$E$40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<sst xmlns="http://schemas.openxmlformats.org/spreadsheetml/2006/main" count="280" uniqueCount="238">
  <si>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</si>
  <si>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</si>
  <si>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</si>
  <si>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</si>
  <si>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</si>
  <si>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</si>
  <si>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</si>
  <si>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</si>
  <si>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</si>
  <si>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</si>
  <si>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</si>
  <si>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</si>
  <si>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</si>
  <si>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</si>
  <si>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</si>
  <si>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</si>
  <si>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</si>
  <si>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</si>
  <si>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</si>
  <si>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</si>
  <si>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</si>
  <si>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</si>
  <si>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</si>
  <si>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</si>
  <si>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</si>
  <si>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</si>
  <si>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</si>
  <si>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</si>
  <si>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</si>
  <si>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</si>
  <si>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</si>
  <si>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</si>
  <si>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</si>
  <si>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</si>
  <si>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оплату труда и отчисления на социальные нужды основного производственного персонала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</si>
  <si>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</si>
  <si>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</si>
  <si>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</si>
  <si>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</si>
  <si>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</si>
  <si>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</si>
  <si>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</si>
  <si>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</si>
  <si>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</si>
  <si>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</si>
  <si>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</si>
  <si>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</si>
  <si>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</si>
  <si>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</si>
  <si>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</si>
  <si>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</si>
  <si>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</si>
  <si>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</si>
  <si>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</si>
  <si>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</si>
  <si>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(01.04.2012) 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</si>
  <si>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</si>
  <si>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</si>
  <si>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</si>
  <si>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</si>
  <si>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</si>
  <si>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</si>
  <si>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</si>
  <si>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</si>
  <si>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</si>
  <si>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</si>
  <si>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</si>
  <si>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</si>
  <si>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</si>
  <si>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</si>
  <si>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</si>
  <si>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</si>
  <si>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</si>
  <si>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</si>
  <si>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 xml:space="preserve"> Не позднее 30 дней со дня сдачи годового бухгалтерского баланса в налоговые органы (01.04.2012)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</si>
  <si>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</si>
  <si>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</si>
  <si>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</si>
  <si>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</si>
  <si>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</si>
  <si>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</si>
  <si>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</si>
  <si>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</si>
  <si>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</si>
  <si>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</si>
  <si>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</si>
  <si>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</si>
  <si>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</si>
  <si>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</si>
  <si>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</si>
  <si>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Ежеквартально (до 15.03.2012, 15.07.2012, 15.10.2012)</t>
  </si>
  <si>
    <t>10.01.2012; 10.04.2012, 10.07.2012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</si>
  <si>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</si>
  <si>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</si>
  <si>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</si>
  <si>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</si>
  <si>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</si>
  <si>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</si>
  <si>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</si>
  <si>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</si>
  <si>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</si>
  <si>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</si>
  <si>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Тариф на холодную воду</t>
  </si>
  <si>
    <t>28,47 руб./м3</t>
  </si>
  <si>
    <t>Информация о тарифе на холодную воду и надбавках к тарифу на холодную воду</t>
  </si>
  <si>
    <t>Надбавка к тарифу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</si>
  <si>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</si>
  <si>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</si>
  <si>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</si>
  <si>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</si>
  <si>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</si>
  <si>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</si>
  <si>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</si>
  <si>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</si>
  <si>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</si>
  <si>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</si>
  <si>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</si>
  <si>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</si>
  <si>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</si>
  <si>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</si>
  <si>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</si>
  <si>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Раскрытия информации в сфере холодного водоснабжения</t>
  </si>
  <si>
    <t>средневзвешеннаястоимость 1 кВт·ч , руб/кВтч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</si>
  <si>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</si>
  <si>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</si>
  <si>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</si>
  <si>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</si>
  <si>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</si>
  <si>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</si>
  <si>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</si>
  <si>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</si>
  <si>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</si>
  <si>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</si>
  <si>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</si>
  <si>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</si>
  <si>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</si>
  <si>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</si>
  <si>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</si>
  <si>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</si>
  <si>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</si>
  <si>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</si>
  <si>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</si>
  <si>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</si>
  <si>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</si>
  <si>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</si>
  <si>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нет</t>
  </si>
  <si>
    <t>Адрес: г.Новосибирск, ул.Сибиряков-Гвардейцев,56</t>
  </si>
  <si>
    <t>Информация о регулируемой организации (общая информация)</t>
  </si>
  <si>
    <t>Фирменное наименование организации</t>
  </si>
  <si>
    <t>НПО "ЭЛСИБ" ОАО
Генеральный директор Общества Безмельницын Дмитрий Аркадьевич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</si>
  <si>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</si>
  <si>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</si>
  <si>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</si>
  <si>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</si>
  <si>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</si>
  <si>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Вид регулируемой деятельности</t>
  </si>
  <si>
    <t>Водоснабжение</t>
  </si>
  <si>
    <t>Протяженность водопроводных сетей
(в однотрубном исчислении)</t>
  </si>
  <si>
    <t>4,539 км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</si>
  <si>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</si>
  <si>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</si>
  <si>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</si>
  <si>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</si>
  <si>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</si>
  <si>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</si>
  <si>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Приказ от 12.11.2012 №579-В</t>
  </si>
  <si>
    <t>с 01.01.2013 по 31.12.2013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</si>
  <si>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</si>
  <si>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</si>
  <si>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Период действия тарифа</t>
  </si>
  <si>
    <t>01.01.2013 - 30.06.2013</t>
  </si>
  <si>
    <t>01.07.2013 - 31.12.2013</t>
  </si>
  <si>
    <t xml:space="preserve">Потребители </t>
  </si>
  <si>
    <t>Население</t>
  </si>
  <si>
    <t>33,59 руб./м3</t>
  </si>
  <si>
    <t>30,36 руб./м3</t>
  </si>
  <si>
    <t>35,82 руб./м3</t>
  </si>
  <si>
    <t>Информация об основных показателях финансово-хозяйственной деятельности, включая структуру основных производственных затрат (в части регулируемой деятельности)</t>
  </si>
  <si>
    <t>Плановый показатель на 2013 год</t>
  </si>
  <si>
    <t>январь-июнь</t>
  </si>
  <si>
    <t>июль-декабрь</t>
  </si>
  <si>
    <t>а) выручка от вида регулируемой деятельности (тыс. рублей);</t>
  </si>
  <si>
    <t>б) себестоимость производимых товаров (оказываемых услуг) по виду регулируемой деятельности (тыс. рублей), включая: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</si>
  <si>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</si>
  <si>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</si>
  <si>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 xml:space="preserve"> объем приобретения электрической энергии, тыс.кВтч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</si>
  <si>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</si>
  <si>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</si>
  <si>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</si>
  <si>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</si>
  <si>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</si>
  <si>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</si>
  <si>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</si>
  <si>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</si>
  <si>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</t>
  </si>
  <si>
    <t>в)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</si>
  <si>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г) изменение стоимости основных фондов (в том числе за счет их ввода в эксплуатацию (вывода из эксплуатации)), их переоценки (тыс. рублей)</t>
  </si>
  <si>
    <t>д) валовая прибыль (убыток) от продажи товаров и услуг по регулируемому виду деятельности (тыс. рублей)</t>
  </si>
  <si>
    <t>е)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</si>
  <si>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ж) объем поднятой воды (тыс. куб. метров)</t>
  </si>
  <si>
    <t>з) объем покупной воды (тыс. куб. метров)</t>
  </si>
  <si>
    <t>и) объем воды, пропущенной через очистные сооружения (тыс. куб. метров)</t>
  </si>
  <si>
    <t>к) объем отпущенной потребителям воды, определенный по приборам учета и расчетным путем (по нормативам потребления) (тыс. куб. метров)</t>
  </si>
  <si>
    <t>л) потери воды в сетях (процентов)</t>
  </si>
  <si>
    <t>м) среднесписочная численность основного производственного персонала (человек)</t>
  </si>
  <si>
    <t>н) удельный расход электроэнергии на подачу воды в сеть (тыс. кВт•ч или тыс. куб. метров)</t>
  </si>
  <si>
    <t>о) расход воды на собственные (в том числе хозяйственно-бытовые) нужды (процент объема отпуска воды потребителям)</t>
  </si>
  <si>
    <t>п) показатель использования производственных объектов (по объему перекачки) по отношению к пиковому дню отчетного года (процентов)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</si>
  <si>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</si>
  <si>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а)</t>
  </si>
  <si>
    <t>б)</t>
  </si>
  <si>
    <t>в)</t>
  </si>
  <si>
    <t>г)</t>
  </si>
  <si>
    <t>д)</t>
  </si>
  <si>
    <t>д) доля исполненных в срок договоров о подключении (процент общего количества заключенных договоров о подключении)</t>
  </si>
  <si>
    <t>е)</t>
  </si>
  <si>
    <t>е) средняя продолжительность рассмотрения заявлений о подключении (дней)</t>
  </si>
  <si>
    <t>Информация об инвестиционных программах и отчетах об их реализации</t>
  </si>
  <si>
    <t>1 квартал 2013</t>
  </si>
  <si>
    <t>2 квартал 2013</t>
  </si>
  <si>
    <t>3 квартал 2013</t>
  </si>
  <si>
    <t>4 квартал 2013</t>
  </si>
  <si>
    <t>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</si>
  <si>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>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</si>
  <si>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централизованной системе холодного водоснабжения</t>
  </si>
  <si>
    <t>2. Перечень документов, представляемых одновременно с заявкой на подключение к централизованной системе холодного водоснабжения</t>
  </si>
  <si>
    <t>3.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</si>
  <si>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</si>
  <si>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4. Телефоны и адреса службы, ответственной за прием и обработку заявок на подключение к централизованной системе холодного водоснабжения</t>
  </si>
  <si>
    <t>Фактический показатель за 2013 год</t>
  </si>
  <si>
    <t>http://www.elsib.ru/corpinfo/otchetnaya_inf/godovaya_buhgalt_otch.php
http://www.e-disclosure.ru/portal/company.aspx?id=4966</t>
  </si>
  <si>
    <t>план на 2013 год</t>
  </si>
  <si>
    <t xml:space="preserve">  - вода со скважин не используется;</t>
  </si>
  <si>
    <t xml:space="preserve">  -  пробы воды не производятся, т.к. вода поступает от сетей МУП "Горводоканал".</t>
  </si>
  <si>
    <t>-</t>
  </si>
  <si>
    <t>Значение*</t>
  </si>
  <si>
    <t xml:space="preserve">*Примечание: </t>
  </si>
  <si>
    <t>Понедельник - пятница с 8-00 до 16-30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</si>
</sst>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0.0%"/>
    <numFmt numFmtId="186" formatCode="#,##0.00;[Red]\-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8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center"/>
    </xf>
    <xf numFmtId="0" fontId="49" fillId="0" borderId="10" xfId="0" applyFont="1" applyFill="1" applyBorder="1" applyAlignment="1">
      <alignment horizontal="left" vertical="center" wrapText="1" indent="3"/>
    </xf>
    <xf numFmtId="0" fontId="49" fillId="0" borderId="10" xfId="0" applyFont="1" applyFill="1" applyBorder="1" applyAlignment="1">
      <alignment horizontal="left" vertical="center" indent="2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 horizontal="left" wrapText="1"/>
    </xf>
    <xf numFmtId="0" fontId="51" fillId="0" borderId="0" xfId="42" applyFont="1" applyAlignment="1" applyProtection="1">
      <alignment horizontal="left" vertical="center" wrapText="1"/>
      <protection/>
    </xf>
    <xf numFmtId="0" fontId="51" fillId="0" borderId="0" xfId="42" applyFont="1" applyAlignment="1" applyProtection="1">
      <alignment horizontal="left" vertical="center"/>
      <protection/>
    </xf>
    <xf numFmtId="0" fontId="50" fillId="0" borderId="0" xfId="0" applyFont="1" applyAlignment="1">
      <alignment horizont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justify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9" fillId="2" borderId="11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49" fillId="2" borderId="12" xfId="0" applyFont="1" applyFill="1" applyBorder="1" applyAlignment="1">
      <alignment horizontal="left" vertical="center" wrapText="1"/>
    </xf>
    <xf numFmtId="0" fontId="49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 indent="3"/>
    </xf>
    <xf numFmtId="168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9" fontId="4" fillId="0" borderId="10" xfId="57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center" vertical="center"/>
    </xf>
    <xf numFmtId="4" fontId="34" fillId="0" borderId="10" xfId="42" applyNumberFormat="1" applyBorder="1" applyAlignment="1" applyProtection="1">
      <alignment vertical="center" wrapText="1"/>
      <protection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4" fontId="34" fillId="0" borderId="10" xfId="42" applyNumberForma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4" fontId="34" fillId="0" borderId="10" xfId="42" applyNumberFormat="1" applyFill="1" applyBorder="1" applyAlignment="1" applyProtection="1">
      <alignment horizontal="center" vertical="center" wrapText="1"/>
      <protection/>
    </xf>
    <xf numFmtId="9" fontId="49" fillId="0" borderId="10" xfId="57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2" borderId="12" xfId="0" applyFont="1" applyFill="1" applyBorder="1" applyAlignment="1">
      <alignment horizontal="left" vertical="center"/>
    </xf>
    <xf numFmtId="0" fontId="49" fillId="2" borderId="13" xfId="0" applyFont="1" applyFill="1" applyBorder="1" applyAlignment="1">
      <alignment horizontal="left" vertical="center"/>
    </xf>
    <xf numFmtId="0" fontId="49" fillId="2" borderId="11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 wrapText="1"/>
    </xf>
    <xf numFmtId="0" fontId="49" fillId="2" borderId="13" xfId="0" applyFont="1" applyFill="1" applyBorder="1" applyAlignment="1">
      <alignment horizontal="left" vertical="center" wrapText="1"/>
    </xf>
    <xf numFmtId="0" fontId="49" fillId="2" borderId="11" xfId="0" applyFont="1" applyFill="1" applyBorder="1" applyAlignment="1">
      <alignment horizontal="left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left" vertical="center"/>
    </xf>
    <xf numFmtId="0" fontId="49" fillId="8" borderId="18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/>
    </xf>
    <xf numFmtId="0" fontId="49" fillId="8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/>
    </xf>
    <xf numFmtId="175" fontId="49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140625" style="4" customWidth="1"/>
    <col min="2" max="2" width="100.421875" style="4" customWidth="1"/>
    <col min="3" max="16384" width="9.140625" style="4" customWidth="1"/>
  </cols>
  <sheetData>
    <row r="2" ht="16.5">
      <c r="B2" s="14" t="s">
        <v>121</v>
      </c>
    </row>
    <row r="5" spans="2:12" ht="16.5">
      <c r="B5" s="28" t="s">
        <v>43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6.5">
      <c r="B6" s="28" t="s">
        <v>33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34.5" customHeight="1">
      <c r="B7" s="27" t="s">
        <v>39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6.5">
      <c r="B8" s="28" t="s">
        <v>42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47.25" customHeight="1">
      <c r="B9" s="27" t="s">
        <v>116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6.5">
      <c r="B10" s="28" t="s">
        <v>44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31.5" customHeight="1">
      <c r="B11" s="27" t="s">
        <v>120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86" zoomScaleNormal="70" zoomScaleSheetLayoutView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:C14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5" width="27.28125" style="2" customWidth="1"/>
    <col min="6" max="6" width="27.28125" style="2" hidden="1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4" t="s">
        <v>45</v>
      </c>
      <c r="B2" s="74"/>
      <c r="C2" s="74"/>
      <c r="D2" s="74"/>
      <c r="E2" s="74"/>
      <c r="F2" s="74"/>
      <c r="G2" s="74"/>
    </row>
    <row r="4" spans="1:7" ht="38.25">
      <c r="A4" s="16" t="s">
        <v>37</v>
      </c>
      <c r="B4" s="15" t="s">
        <v>4</v>
      </c>
      <c r="C4" s="16" t="s">
        <v>5</v>
      </c>
      <c r="D4" s="16" t="s">
        <v>1</v>
      </c>
      <c r="E4" s="16" t="s">
        <v>23</v>
      </c>
      <c r="F4" s="16" t="s">
        <v>46</v>
      </c>
      <c r="G4" s="16" t="s">
        <v>2</v>
      </c>
    </row>
    <row r="5" spans="1:7" ht="29.25" customHeight="1">
      <c r="A5" s="75">
        <v>34</v>
      </c>
      <c r="B5" s="76" t="s">
        <v>3</v>
      </c>
      <c r="C5" s="18" t="s">
        <v>47</v>
      </c>
      <c r="D5" s="75" t="s">
        <v>48</v>
      </c>
      <c r="E5" s="75" t="s">
        <v>38</v>
      </c>
      <c r="F5" s="75"/>
      <c r="G5" s="75" t="s">
        <v>35</v>
      </c>
    </row>
    <row r="6" spans="1:7" ht="29.25" customHeight="1">
      <c r="A6" s="72"/>
      <c r="B6" s="77"/>
      <c r="C6" s="18" t="s">
        <v>49</v>
      </c>
      <c r="D6" s="72"/>
      <c r="E6" s="72"/>
      <c r="F6" s="72"/>
      <c r="G6" s="72"/>
    </row>
    <row r="7" spans="1:7" ht="29.25" customHeight="1">
      <c r="A7" s="72"/>
      <c r="B7" s="77"/>
      <c r="C7" s="18" t="s">
        <v>50</v>
      </c>
      <c r="D7" s="72"/>
      <c r="E7" s="72"/>
      <c r="F7" s="72"/>
      <c r="G7" s="72"/>
    </row>
    <row r="8" spans="1:7" ht="33">
      <c r="A8" s="72"/>
      <c r="B8" s="77"/>
      <c r="C8" s="18" t="s">
        <v>51</v>
      </c>
      <c r="D8" s="72"/>
      <c r="E8" s="72"/>
      <c r="F8" s="72"/>
      <c r="G8" s="72"/>
    </row>
    <row r="9" spans="1:7" ht="26.25" customHeight="1">
      <c r="A9" s="73"/>
      <c r="B9" s="78"/>
      <c r="C9" s="18" t="s">
        <v>52</v>
      </c>
      <c r="D9" s="73"/>
      <c r="E9" s="73"/>
      <c r="F9" s="73"/>
      <c r="G9" s="73"/>
    </row>
    <row r="10" spans="1:7" ht="89.25" customHeight="1">
      <c r="A10" s="75">
        <v>36</v>
      </c>
      <c r="B10" s="76" t="s">
        <v>53</v>
      </c>
      <c r="C10" s="18" t="s">
        <v>54</v>
      </c>
      <c r="D10" s="75"/>
      <c r="E10" s="75" t="s">
        <v>55</v>
      </c>
      <c r="F10" s="71">
        <v>40988</v>
      </c>
      <c r="G10" s="75" t="s">
        <v>56</v>
      </c>
    </row>
    <row r="11" spans="1:7" ht="16.5">
      <c r="A11" s="72"/>
      <c r="B11" s="77"/>
      <c r="C11" s="18" t="s">
        <v>6</v>
      </c>
      <c r="D11" s="72"/>
      <c r="E11" s="72"/>
      <c r="F11" s="72"/>
      <c r="G11" s="72"/>
    </row>
    <row r="12" spans="1:7" ht="33">
      <c r="A12" s="72"/>
      <c r="B12" s="77"/>
      <c r="C12" s="18" t="s">
        <v>7</v>
      </c>
      <c r="D12" s="72"/>
      <c r="E12" s="72"/>
      <c r="F12" s="72"/>
      <c r="G12" s="72"/>
    </row>
    <row r="13" spans="1:7" ht="24.75" customHeight="1">
      <c r="A13" s="72"/>
      <c r="B13" s="77"/>
      <c r="C13" s="19" t="s">
        <v>57</v>
      </c>
      <c r="D13" s="72"/>
      <c r="E13" s="72"/>
      <c r="F13" s="72"/>
      <c r="G13" s="72"/>
    </row>
    <row r="14" spans="1:7" ht="32.25" customHeight="1">
      <c r="A14" s="72"/>
      <c r="B14" s="77"/>
      <c r="C14" s="19" t="s">
        <v>58</v>
      </c>
      <c r="D14" s="72"/>
      <c r="E14" s="72"/>
      <c r="F14" s="72"/>
      <c r="G14" s="72"/>
    </row>
    <row r="15" spans="1:7" ht="24.75" customHeight="1">
      <c r="A15" s="72"/>
      <c r="B15" s="77"/>
      <c r="C15" s="19" t="s">
        <v>8</v>
      </c>
      <c r="D15" s="72"/>
      <c r="E15" s="72"/>
      <c r="F15" s="72"/>
      <c r="G15" s="72"/>
    </row>
    <row r="16" spans="1:7" ht="24.75" customHeight="1">
      <c r="A16" s="72"/>
      <c r="B16" s="77"/>
      <c r="C16" s="19" t="s">
        <v>9</v>
      </c>
      <c r="D16" s="72"/>
      <c r="E16" s="72"/>
      <c r="F16" s="72"/>
      <c r="G16" s="72"/>
    </row>
    <row r="17" spans="1:7" ht="31.5" customHeight="1">
      <c r="A17" s="72"/>
      <c r="B17" s="77"/>
      <c r="C17" s="19" t="s">
        <v>10</v>
      </c>
      <c r="D17" s="72"/>
      <c r="E17" s="72"/>
      <c r="F17" s="72"/>
      <c r="G17" s="72"/>
    </row>
    <row r="18" spans="1:7" ht="24.75" customHeight="1">
      <c r="A18" s="72"/>
      <c r="B18" s="77"/>
      <c r="C18" s="19" t="s">
        <v>11</v>
      </c>
      <c r="D18" s="72"/>
      <c r="E18" s="72"/>
      <c r="F18" s="72"/>
      <c r="G18" s="72"/>
    </row>
    <row r="19" spans="1:7" ht="24.75" customHeight="1">
      <c r="A19" s="72"/>
      <c r="B19" s="77"/>
      <c r="C19" s="19" t="s">
        <v>12</v>
      </c>
      <c r="D19" s="72"/>
      <c r="E19" s="72"/>
      <c r="F19" s="72"/>
      <c r="G19" s="72"/>
    </row>
    <row r="20" spans="1:7" ht="24.75" customHeight="1">
      <c r="A20" s="72"/>
      <c r="B20" s="77"/>
      <c r="C20" s="19" t="s">
        <v>13</v>
      </c>
      <c r="D20" s="72"/>
      <c r="E20" s="72"/>
      <c r="F20" s="72"/>
      <c r="G20" s="72"/>
    </row>
    <row r="21" spans="1:7" ht="33.75" customHeight="1">
      <c r="A21" s="72"/>
      <c r="B21" s="77"/>
      <c r="C21" s="19" t="s">
        <v>14</v>
      </c>
      <c r="D21" s="72"/>
      <c r="E21" s="72"/>
      <c r="F21" s="72"/>
      <c r="G21" s="72"/>
    </row>
    <row r="22" spans="1:7" ht="16.5">
      <c r="A22" s="72"/>
      <c r="B22" s="77"/>
      <c r="C22" s="18" t="s">
        <v>15</v>
      </c>
      <c r="D22" s="72"/>
      <c r="E22" s="72"/>
      <c r="F22" s="72"/>
      <c r="G22" s="72"/>
    </row>
    <row r="23" spans="1:7" ht="49.5">
      <c r="A23" s="72"/>
      <c r="B23" s="77"/>
      <c r="C23" s="18" t="s">
        <v>59</v>
      </c>
      <c r="D23" s="72"/>
      <c r="E23" s="72"/>
      <c r="F23" s="72"/>
      <c r="G23" s="72"/>
    </row>
    <row r="24" spans="1:7" ht="16.5">
      <c r="A24" s="72"/>
      <c r="B24" s="77"/>
      <c r="C24" s="18" t="s">
        <v>16</v>
      </c>
      <c r="D24" s="72"/>
      <c r="E24" s="72"/>
      <c r="F24" s="72"/>
      <c r="G24" s="72"/>
    </row>
    <row r="25" spans="1:7" ht="33">
      <c r="A25" s="72"/>
      <c r="B25" s="77"/>
      <c r="C25" s="18" t="s">
        <v>17</v>
      </c>
      <c r="D25" s="72"/>
      <c r="E25" s="72"/>
      <c r="F25" s="72"/>
      <c r="G25" s="72"/>
    </row>
    <row r="26" spans="1:7" ht="16.5">
      <c r="A26" s="72"/>
      <c r="B26" s="77"/>
      <c r="C26" s="18" t="s">
        <v>60</v>
      </c>
      <c r="D26" s="72"/>
      <c r="E26" s="72"/>
      <c r="F26" s="72"/>
      <c r="G26" s="72"/>
    </row>
    <row r="27" spans="1:7" ht="16.5">
      <c r="A27" s="72"/>
      <c r="B27" s="77"/>
      <c r="C27" s="18" t="s">
        <v>61</v>
      </c>
      <c r="D27" s="72"/>
      <c r="E27" s="72"/>
      <c r="F27" s="72"/>
      <c r="G27" s="72"/>
    </row>
    <row r="28" spans="1:7" ht="16.5">
      <c r="A28" s="72"/>
      <c r="B28" s="77"/>
      <c r="C28" s="18" t="s">
        <v>62</v>
      </c>
      <c r="D28" s="72"/>
      <c r="E28" s="72"/>
      <c r="F28" s="72"/>
      <c r="G28" s="72"/>
    </row>
    <row r="29" spans="1:7" ht="33">
      <c r="A29" s="72"/>
      <c r="B29" s="77"/>
      <c r="C29" s="18" t="s">
        <v>63</v>
      </c>
      <c r="D29" s="72"/>
      <c r="E29" s="72"/>
      <c r="F29" s="72"/>
      <c r="G29" s="72"/>
    </row>
    <row r="30" spans="1:7" ht="16.5">
      <c r="A30" s="72"/>
      <c r="B30" s="77"/>
      <c r="C30" s="18" t="s">
        <v>64</v>
      </c>
      <c r="D30" s="72"/>
      <c r="E30" s="72"/>
      <c r="F30" s="72"/>
      <c r="G30" s="72"/>
    </row>
    <row r="31" spans="1:7" ht="16.5">
      <c r="A31" s="72"/>
      <c r="B31" s="77"/>
      <c r="C31" s="18" t="s">
        <v>65</v>
      </c>
      <c r="D31" s="72"/>
      <c r="E31" s="72"/>
      <c r="F31" s="72"/>
      <c r="G31" s="72"/>
    </row>
    <row r="32" spans="1:7" ht="16.5">
      <c r="A32" s="72"/>
      <c r="B32" s="77"/>
      <c r="C32" s="18" t="s">
        <v>66</v>
      </c>
      <c r="D32" s="72"/>
      <c r="E32" s="72"/>
      <c r="F32" s="72"/>
      <c r="G32" s="72"/>
    </row>
    <row r="33" spans="1:7" ht="16.5">
      <c r="A33" s="72"/>
      <c r="B33" s="77"/>
      <c r="C33" s="18" t="s">
        <v>67</v>
      </c>
      <c r="D33" s="72"/>
      <c r="E33" s="72"/>
      <c r="F33" s="72"/>
      <c r="G33" s="72"/>
    </row>
    <row r="34" spans="1:7" ht="16.5">
      <c r="A34" s="72"/>
      <c r="B34" s="77"/>
      <c r="C34" s="18" t="s">
        <v>68</v>
      </c>
      <c r="D34" s="72"/>
      <c r="E34" s="72"/>
      <c r="F34" s="72"/>
      <c r="G34" s="72"/>
    </row>
    <row r="35" spans="1:7" ht="16.5">
      <c r="A35" s="72"/>
      <c r="B35" s="77"/>
      <c r="C35" s="18" t="s">
        <v>69</v>
      </c>
      <c r="D35" s="72"/>
      <c r="E35" s="72"/>
      <c r="F35" s="72"/>
      <c r="G35" s="72"/>
    </row>
    <row r="36" spans="1:7" ht="16.5">
      <c r="A36" s="72"/>
      <c r="B36" s="77"/>
      <c r="C36" s="18" t="s">
        <v>70</v>
      </c>
      <c r="D36" s="72"/>
      <c r="E36" s="72"/>
      <c r="F36" s="72"/>
      <c r="G36" s="72"/>
    </row>
    <row r="37" spans="1:7" ht="33">
      <c r="A37" s="73"/>
      <c r="B37" s="78"/>
      <c r="C37" s="18" t="s">
        <v>71</v>
      </c>
      <c r="D37" s="73"/>
      <c r="E37" s="73"/>
      <c r="F37" s="73"/>
      <c r="G37" s="73"/>
    </row>
    <row r="38" spans="1:7" ht="89.25" customHeight="1">
      <c r="A38" s="75">
        <v>37</v>
      </c>
      <c r="B38" s="76" t="s">
        <v>72</v>
      </c>
      <c r="C38" s="18" t="s">
        <v>73</v>
      </c>
      <c r="D38" s="75"/>
      <c r="E38" s="75" t="s">
        <v>74</v>
      </c>
      <c r="F38" s="71">
        <v>40988</v>
      </c>
      <c r="G38" s="75" t="s">
        <v>36</v>
      </c>
    </row>
    <row r="39" spans="1:7" ht="33">
      <c r="A39" s="72"/>
      <c r="B39" s="77"/>
      <c r="C39" s="18" t="s">
        <v>75</v>
      </c>
      <c r="D39" s="72"/>
      <c r="E39" s="72"/>
      <c r="F39" s="72"/>
      <c r="G39" s="72"/>
    </row>
    <row r="40" spans="1:7" ht="16.5">
      <c r="A40" s="72"/>
      <c r="B40" s="77"/>
      <c r="C40" s="18" t="s">
        <v>76</v>
      </c>
      <c r="D40" s="72"/>
      <c r="E40" s="72"/>
      <c r="F40" s="72"/>
      <c r="G40" s="72"/>
    </row>
    <row r="41" spans="1:7" ht="16.5">
      <c r="A41" s="72"/>
      <c r="B41" s="77"/>
      <c r="C41" s="20" t="s">
        <v>77</v>
      </c>
      <c r="D41" s="72"/>
      <c r="E41" s="72"/>
      <c r="F41" s="72"/>
      <c r="G41" s="72"/>
    </row>
    <row r="42" spans="1:7" ht="16.5">
      <c r="A42" s="72"/>
      <c r="B42" s="77"/>
      <c r="C42" s="20" t="s">
        <v>78</v>
      </c>
      <c r="D42" s="72"/>
      <c r="E42" s="72"/>
      <c r="F42" s="72"/>
      <c r="G42" s="72"/>
    </row>
    <row r="43" spans="1:7" ht="16.5">
      <c r="A43" s="72"/>
      <c r="B43" s="77"/>
      <c r="C43" s="20" t="s">
        <v>79</v>
      </c>
      <c r="D43" s="72"/>
      <c r="E43" s="72"/>
      <c r="F43" s="72"/>
      <c r="G43" s="72"/>
    </row>
    <row r="44" spans="1:7" ht="16.5">
      <c r="A44" s="72"/>
      <c r="B44" s="77"/>
      <c r="C44" s="20" t="s">
        <v>80</v>
      </c>
      <c r="D44" s="72"/>
      <c r="E44" s="72"/>
      <c r="F44" s="72"/>
      <c r="G44" s="72"/>
    </row>
    <row r="45" spans="1:7" ht="16.5">
      <c r="A45" s="72"/>
      <c r="B45" s="77"/>
      <c r="C45" s="20" t="s">
        <v>81</v>
      </c>
      <c r="D45" s="72"/>
      <c r="E45" s="72"/>
      <c r="F45" s="72"/>
      <c r="G45" s="72"/>
    </row>
    <row r="46" spans="1:7" ht="33">
      <c r="A46" s="72"/>
      <c r="B46" s="77"/>
      <c r="C46" s="18" t="s">
        <v>82</v>
      </c>
      <c r="D46" s="72"/>
      <c r="E46" s="72"/>
      <c r="F46" s="72"/>
      <c r="G46" s="72"/>
    </row>
    <row r="47" spans="1:7" ht="16.5">
      <c r="A47" s="72"/>
      <c r="B47" s="77"/>
      <c r="C47" s="20" t="s">
        <v>77</v>
      </c>
      <c r="D47" s="72"/>
      <c r="E47" s="72"/>
      <c r="F47" s="72"/>
      <c r="G47" s="72"/>
    </row>
    <row r="48" spans="1:7" ht="16.5">
      <c r="A48" s="72"/>
      <c r="B48" s="77"/>
      <c r="C48" s="20" t="s">
        <v>78</v>
      </c>
      <c r="D48" s="72"/>
      <c r="E48" s="72"/>
      <c r="F48" s="72"/>
      <c r="G48" s="72"/>
    </row>
    <row r="49" spans="1:7" ht="16.5">
      <c r="A49" s="72"/>
      <c r="B49" s="77"/>
      <c r="C49" s="20" t="s">
        <v>83</v>
      </c>
      <c r="D49" s="72"/>
      <c r="E49" s="72"/>
      <c r="F49" s="72"/>
      <c r="G49" s="72"/>
    </row>
    <row r="50" spans="1:7" ht="16.5">
      <c r="A50" s="72"/>
      <c r="B50" s="77"/>
      <c r="C50" s="20" t="s">
        <v>80</v>
      </c>
      <c r="D50" s="72"/>
      <c r="E50" s="72"/>
      <c r="F50" s="72"/>
      <c r="G50" s="72"/>
    </row>
    <row r="51" spans="1:7" ht="16.5">
      <c r="A51" s="73"/>
      <c r="B51" s="78"/>
      <c r="C51" s="20" t="s">
        <v>84</v>
      </c>
      <c r="D51" s="73"/>
      <c r="E51" s="73"/>
      <c r="F51" s="73"/>
      <c r="G51" s="73"/>
    </row>
    <row r="52" spans="1:7" ht="25.5" customHeight="1">
      <c r="A52" s="75">
        <v>38</v>
      </c>
      <c r="B52" s="76" t="s">
        <v>85</v>
      </c>
      <c r="C52" s="18" t="s">
        <v>18</v>
      </c>
      <c r="D52" s="75" t="s">
        <v>86</v>
      </c>
      <c r="E52" s="75" t="s">
        <v>87</v>
      </c>
      <c r="F52" s="71">
        <v>40988</v>
      </c>
      <c r="G52" s="75" t="s">
        <v>36</v>
      </c>
    </row>
    <row r="53" spans="1:7" ht="16.5">
      <c r="A53" s="72"/>
      <c r="B53" s="77"/>
      <c r="C53" s="18" t="s">
        <v>19</v>
      </c>
      <c r="D53" s="72"/>
      <c r="E53" s="72"/>
      <c r="F53" s="72"/>
      <c r="G53" s="72"/>
    </row>
    <row r="54" spans="1:7" ht="33">
      <c r="A54" s="72"/>
      <c r="B54" s="77"/>
      <c r="C54" s="18" t="s">
        <v>20</v>
      </c>
      <c r="D54" s="72"/>
      <c r="E54" s="72"/>
      <c r="F54" s="72"/>
      <c r="G54" s="72"/>
    </row>
    <row r="55" spans="1:7" ht="33">
      <c r="A55" s="72"/>
      <c r="B55" s="77"/>
      <c r="C55" s="18" t="s">
        <v>21</v>
      </c>
      <c r="D55" s="72"/>
      <c r="E55" s="72"/>
      <c r="F55" s="72"/>
      <c r="G55" s="72"/>
    </row>
    <row r="56" spans="1:7" ht="33">
      <c r="A56" s="73"/>
      <c r="B56" s="78"/>
      <c r="C56" s="18" t="s">
        <v>22</v>
      </c>
      <c r="D56" s="73"/>
      <c r="E56" s="73"/>
      <c r="F56" s="73"/>
      <c r="G56" s="73"/>
    </row>
    <row r="57" spans="1:7" ht="16.5">
      <c r="A57" s="75">
        <v>40</v>
      </c>
      <c r="B57" s="76" t="s">
        <v>88</v>
      </c>
      <c r="C57" s="18" t="s">
        <v>89</v>
      </c>
      <c r="D57" s="75"/>
      <c r="E57" s="75" t="s">
        <v>90</v>
      </c>
      <c r="F57" s="75" t="s">
        <v>91</v>
      </c>
      <c r="G57" s="75" t="s">
        <v>36</v>
      </c>
    </row>
    <row r="58" spans="1:7" ht="16.5">
      <c r="A58" s="72"/>
      <c r="B58" s="77"/>
      <c r="C58" s="18" t="s">
        <v>92</v>
      </c>
      <c r="D58" s="72"/>
      <c r="E58" s="72"/>
      <c r="F58" s="72"/>
      <c r="G58" s="72"/>
    </row>
    <row r="59" spans="1:7" ht="33">
      <c r="A59" s="72"/>
      <c r="B59" s="77"/>
      <c r="C59" s="18" t="s">
        <v>93</v>
      </c>
      <c r="D59" s="72"/>
      <c r="E59" s="72"/>
      <c r="F59" s="72"/>
      <c r="G59" s="72"/>
    </row>
    <row r="60" spans="1:7" ht="49.5">
      <c r="A60" s="73"/>
      <c r="B60" s="78"/>
      <c r="C60" s="18" t="s">
        <v>94</v>
      </c>
      <c r="D60" s="73"/>
      <c r="E60" s="73"/>
      <c r="F60" s="73"/>
      <c r="G60" s="73"/>
    </row>
    <row r="61" spans="1:7" ht="63.75">
      <c r="A61" s="21">
        <v>41</v>
      </c>
      <c r="B61" s="22" t="s">
        <v>95</v>
      </c>
      <c r="C61" s="18" t="s">
        <v>96</v>
      </c>
      <c r="D61" s="23"/>
      <c r="E61" s="21" t="s">
        <v>38</v>
      </c>
      <c r="F61" s="21"/>
      <c r="G61" s="21" t="s">
        <v>36</v>
      </c>
    </row>
    <row r="62" spans="1:7" ht="16.5">
      <c r="A62" s="75">
        <v>42</v>
      </c>
      <c r="B62" s="76" t="s">
        <v>97</v>
      </c>
      <c r="C62" s="18" t="s">
        <v>98</v>
      </c>
      <c r="D62" s="75"/>
      <c r="E62" s="75" t="s">
        <v>38</v>
      </c>
      <c r="F62" s="75"/>
      <c r="G62" s="75" t="s">
        <v>36</v>
      </c>
    </row>
    <row r="63" spans="1:7" ht="33">
      <c r="A63" s="72"/>
      <c r="B63" s="77"/>
      <c r="C63" s="18" t="s">
        <v>99</v>
      </c>
      <c r="D63" s="72"/>
      <c r="E63" s="72"/>
      <c r="F63" s="72"/>
      <c r="G63" s="72"/>
    </row>
    <row r="64" spans="1:7" ht="49.5">
      <c r="A64" s="72"/>
      <c r="B64" s="77"/>
      <c r="C64" s="18" t="s">
        <v>100</v>
      </c>
      <c r="D64" s="72"/>
      <c r="E64" s="72"/>
      <c r="F64" s="72"/>
      <c r="G64" s="72"/>
    </row>
    <row r="65" spans="1:7" ht="33">
      <c r="A65" s="73"/>
      <c r="B65" s="78"/>
      <c r="C65" s="18" t="s">
        <v>101</v>
      </c>
      <c r="D65" s="73"/>
      <c r="E65" s="73"/>
      <c r="F65" s="73"/>
      <c r="G65" s="73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5.57421875" style="5" customWidth="1"/>
    <col min="2" max="5" width="17.140625" style="5" customWidth="1"/>
    <col min="6" max="16384" width="9.140625" style="5" customWidth="1"/>
  </cols>
  <sheetData>
    <row r="1" spans="1:4" ht="16.5">
      <c r="A1" s="79" t="s">
        <v>147</v>
      </c>
      <c r="B1" s="79"/>
      <c r="C1" s="79"/>
      <c r="D1" s="79"/>
    </row>
    <row r="3" spans="1:5" ht="33.75" customHeight="1">
      <c r="A3" s="8" t="s">
        <v>148</v>
      </c>
      <c r="B3" s="85" t="s">
        <v>149</v>
      </c>
      <c r="C3" s="86"/>
      <c r="D3" s="86"/>
      <c r="E3" s="87"/>
    </row>
    <row r="4" spans="1:5" ht="67.5" customHeight="1">
      <c r="A4" s="8" t="s">
        <v>150</v>
      </c>
      <c r="B4" s="85" t="s">
        <v>151</v>
      </c>
      <c r="C4" s="86"/>
      <c r="D4" s="86"/>
      <c r="E4" s="87"/>
    </row>
    <row r="5" spans="1:5" ht="16.5">
      <c r="A5" s="8" t="s">
        <v>25</v>
      </c>
      <c r="B5" s="82">
        <v>5403102702</v>
      </c>
      <c r="C5" s="83"/>
      <c r="D5" s="83"/>
      <c r="E5" s="84"/>
    </row>
    <row r="6" spans="1:5" ht="16.5">
      <c r="A6" s="8" t="s">
        <v>26</v>
      </c>
      <c r="B6" s="82">
        <v>546050001</v>
      </c>
      <c r="C6" s="83"/>
      <c r="D6" s="83"/>
      <c r="E6" s="84"/>
    </row>
    <row r="7" spans="1:5" ht="107.25" customHeight="1">
      <c r="A7" s="8" t="s">
        <v>152</v>
      </c>
      <c r="B7" s="85" t="s">
        <v>153</v>
      </c>
      <c r="C7" s="83"/>
      <c r="D7" s="83"/>
      <c r="E7" s="84"/>
    </row>
    <row r="8" spans="1:5" ht="16.5">
      <c r="A8" s="8" t="s">
        <v>154</v>
      </c>
      <c r="B8" s="85" t="s">
        <v>237</v>
      </c>
      <c r="C8" s="83"/>
      <c r="D8" s="83"/>
      <c r="E8" s="84"/>
    </row>
    <row r="9" spans="1:5" ht="16.5">
      <c r="A9" s="8" t="s">
        <v>155</v>
      </c>
      <c r="B9" s="46" t="s">
        <v>156</v>
      </c>
      <c r="C9" s="47"/>
      <c r="D9" s="47"/>
      <c r="E9" s="44"/>
    </row>
    <row r="10" spans="1:5" ht="33">
      <c r="A10" s="8" t="s">
        <v>157</v>
      </c>
      <c r="B10" s="48" t="s">
        <v>158</v>
      </c>
      <c r="C10" s="47"/>
      <c r="D10" s="47"/>
      <c r="E10" s="44"/>
    </row>
    <row r="11" spans="1:5" ht="16.5">
      <c r="A11" s="8" t="s">
        <v>159</v>
      </c>
      <c r="B11" s="48" t="s">
        <v>160</v>
      </c>
      <c r="C11" s="47"/>
      <c r="D11" s="47"/>
      <c r="E11" s="44"/>
    </row>
    <row r="12" spans="1:5" ht="16.5">
      <c r="A12" s="8" t="s">
        <v>161</v>
      </c>
      <c r="B12" s="48" t="s">
        <v>162</v>
      </c>
      <c r="C12" s="47"/>
      <c r="D12" s="47"/>
      <c r="E12" s="44"/>
    </row>
    <row r="15" spans="1:4" ht="16.5">
      <c r="A15" s="79" t="s">
        <v>104</v>
      </c>
      <c r="B15" s="79"/>
      <c r="C15" s="79"/>
      <c r="D15" s="79"/>
    </row>
    <row r="16" spans="1:4" ht="16.5">
      <c r="A16" s="43"/>
      <c r="B16" s="43"/>
      <c r="C16" s="43"/>
      <c r="D16" s="43"/>
    </row>
    <row r="17" spans="1:14" ht="33">
      <c r="A17" s="8" t="s">
        <v>163</v>
      </c>
      <c r="B17" s="82" t="s">
        <v>31</v>
      </c>
      <c r="C17" s="83"/>
      <c r="D17" s="83"/>
      <c r="E17" s="84"/>
      <c r="F17" s="80"/>
      <c r="G17" s="81"/>
      <c r="H17" s="81"/>
      <c r="I17" s="81"/>
      <c r="J17" s="81"/>
      <c r="K17" s="81"/>
      <c r="L17" s="81"/>
      <c r="M17" s="81"/>
      <c r="N17" s="81"/>
    </row>
    <row r="18" spans="1:5" ht="16.5">
      <c r="A18" s="8" t="s">
        <v>164</v>
      </c>
      <c r="B18" s="82" t="s">
        <v>165</v>
      </c>
      <c r="C18" s="83"/>
      <c r="D18" s="83"/>
      <c r="E18" s="84"/>
    </row>
    <row r="19" spans="1:5" ht="16.5">
      <c r="A19" s="8" t="s">
        <v>28</v>
      </c>
      <c r="B19" s="82" t="s">
        <v>166</v>
      </c>
      <c r="C19" s="83"/>
      <c r="D19" s="83"/>
      <c r="E19" s="84"/>
    </row>
    <row r="20" spans="1:5" ht="16.5">
      <c r="A20" s="8" t="s">
        <v>167</v>
      </c>
      <c r="B20" s="82" t="s">
        <v>32</v>
      </c>
      <c r="C20" s="83"/>
      <c r="D20" s="83"/>
      <c r="E20" s="84"/>
    </row>
    <row r="22" spans="1:5" ht="16.5">
      <c r="A22" s="88" t="s">
        <v>168</v>
      </c>
      <c r="B22" s="91" t="s">
        <v>169</v>
      </c>
      <c r="C22" s="91"/>
      <c r="D22" s="91"/>
      <c r="E22" s="91"/>
    </row>
    <row r="23" spans="1:5" ht="16.5">
      <c r="A23" s="89"/>
      <c r="B23" s="91" t="s">
        <v>170</v>
      </c>
      <c r="C23" s="91"/>
      <c r="D23" s="91" t="s">
        <v>171</v>
      </c>
      <c r="E23" s="91"/>
    </row>
    <row r="24" spans="1:5" ht="16.5">
      <c r="A24" s="90"/>
      <c r="B24" s="49" t="s">
        <v>172</v>
      </c>
      <c r="C24" s="49" t="s">
        <v>173</v>
      </c>
      <c r="D24" s="49" t="s">
        <v>172</v>
      </c>
      <c r="E24" s="49" t="s">
        <v>173</v>
      </c>
    </row>
    <row r="25" spans="1:5" ht="16.5">
      <c r="A25" s="8" t="s">
        <v>102</v>
      </c>
      <c r="B25" s="24" t="s">
        <v>103</v>
      </c>
      <c r="C25" s="24" t="s">
        <v>174</v>
      </c>
      <c r="D25" s="24" t="s">
        <v>175</v>
      </c>
      <c r="E25" s="24" t="s">
        <v>176</v>
      </c>
    </row>
    <row r="26" spans="1:5" ht="16.5">
      <c r="A26" s="8" t="s">
        <v>105</v>
      </c>
      <c r="B26" s="50" t="s">
        <v>145</v>
      </c>
      <c r="C26" s="50" t="s">
        <v>145</v>
      </c>
      <c r="D26" s="50" t="s">
        <v>145</v>
      </c>
      <c r="E26" s="50" t="s">
        <v>145</v>
      </c>
    </row>
  </sheetData>
  <sheetProtection/>
  <mergeCells count="17">
    <mergeCell ref="B8:E8"/>
    <mergeCell ref="A22:A24"/>
    <mergeCell ref="B22:E22"/>
    <mergeCell ref="B23:C23"/>
    <mergeCell ref="D23:E23"/>
    <mergeCell ref="A15:D15"/>
    <mergeCell ref="B17:E17"/>
    <mergeCell ref="A1:D1"/>
    <mergeCell ref="F17:N17"/>
    <mergeCell ref="B18:E18"/>
    <mergeCell ref="B19:E19"/>
    <mergeCell ref="B20:E20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8"/>
  <sheetViews>
    <sheetView zoomScale="85" zoomScaleNormal="85" zoomScaleSheetLayoutView="76" zoomScalePageLayoutView="0" workbookViewId="0" topLeftCell="A1">
      <selection activeCell="H10" sqref="H10"/>
    </sheetView>
  </sheetViews>
  <sheetFormatPr defaultColWidth="9.140625" defaultRowHeight="15"/>
  <cols>
    <col min="1" max="1" width="86.57421875" style="5" customWidth="1"/>
    <col min="2" max="4" width="24.57421875" style="5" customWidth="1"/>
    <col min="5" max="5" width="21.8515625" style="63" customWidth="1"/>
    <col min="6" max="16384" width="9.140625" style="5" customWidth="1"/>
  </cols>
  <sheetData>
    <row r="1" spans="1:5" s="52" customFormat="1" ht="15.75">
      <c r="A1" s="51" t="s">
        <v>177</v>
      </c>
      <c r="B1" s="51"/>
      <c r="E1" s="62"/>
    </row>
    <row r="2" ht="16.5">
      <c r="D2" s="64"/>
    </row>
    <row r="3" spans="1:5" ht="16.5">
      <c r="A3" s="8" t="s">
        <v>24</v>
      </c>
      <c r="B3" s="92" t="s">
        <v>29</v>
      </c>
      <c r="C3" s="92"/>
      <c r="D3" s="92"/>
      <c r="E3" s="92"/>
    </row>
    <row r="4" spans="1:5" ht="16.5">
      <c r="A4" s="8" t="s">
        <v>25</v>
      </c>
      <c r="B4" s="92">
        <v>5403102702</v>
      </c>
      <c r="C4" s="92"/>
      <c r="D4" s="92"/>
      <c r="E4" s="92"/>
    </row>
    <row r="5" spans="1:5" ht="16.5">
      <c r="A5" s="8" t="s">
        <v>26</v>
      </c>
      <c r="B5" s="92">
        <v>546050001</v>
      </c>
      <c r="C5" s="92"/>
      <c r="D5" s="92"/>
      <c r="E5" s="92"/>
    </row>
    <row r="6" spans="1:5" ht="16.5">
      <c r="A6" s="8" t="s">
        <v>27</v>
      </c>
      <c r="B6" s="92" t="s">
        <v>30</v>
      </c>
      <c r="C6" s="92"/>
      <c r="D6" s="92"/>
      <c r="E6" s="92"/>
    </row>
    <row r="8" spans="1:5" ht="21.75" customHeight="1">
      <c r="A8" s="88" t="s">
        <v>0</v>
      </c>
      <c r="B8" s="93" t="s">
        <v>178</v>
      </c>
      <c r="C8" s="94"/>
      <c r="D8" s="95"/>
      <c r="E8" s="88" t="s">
        <v>229</v>
      </c>
    </row>
    <row r="9" spans="1:5" ht="19.5" customHeight="1">
      <c r="A9" s="90"/>
      <c r="B9" s="7" t="s">
        <v>179</v>
      </c>
      <c r="C9" s="7" t="s">
        <v>180</v>
      </c>
      <c r="D9" s="60" t="s">
        <v>231</v>
      </c>
      <c r="E9" s="90"/>
    </row>
    <row r="10" spans="1:5" ht="16.5">
      <c r="A10" s="3" t="s">
        <v>181</v>
      </c>
      <c r="B10" s="53">
        <v>149.18</v>
      </c>
      <c r="C10" s="53">
        <v>159.1</v>
      </c>
      <c r="D10" s="53">
        <f>SUM(B10:C10)</f>
        <v>308.28</v>
      </c>
      <c r="E10" s="53">
        <v>492.94447457627297</v>
      </c>
    </row>
    <row r="11" spans="1:5" ht="33">
      <c r="A11" s="3" t="s">
        <v>182</v>
      </c>
      <c r="B11" s="53">
        <f>SUM(B12:B24)-B14-B15</f>
        <v>2992.935</v>
      </c>
      <c r="C11" s="53">
        <f>SUM(C12:C24)-C14-C15</f>
        <v>2992.935</v>
      </c>
      <c r="D11" s="53">
        <f>SUM(D12:D24)-D14-D15</f>
        <v>5985.87</v>
      </c>
      <c r="E11" s="53">
        <f>SUM(E12:E24)-E14-E15</f>
        <v>7304.411157244221</v>
      </c>
    </row>
    <row r="12" spans="1:5" ht="33">
      <c r="A12" s="54" t="s">
        <v>183</v>
      </c>
      <c r="B12" s="53">
        <f>2591.09/2</f>
        <v>1295.545</v>
      </c>
      <c r="C12" s="53">
        <f>2591.09/2</f>
        <v>1295.545</v>
      </c>
      <c r="D12" s="53">
        <f>2591.09</f>
        <v>2591.09</v>
      </c>
      <c r="E12" s="100">
        <v>1954.7351600000002</v>
      </c>
    </row>
    <row r="13" spans="1:5" ht="33">
      <c r="A13" s="54" t="s">
        <v>184</v>
      </c>
      <c r="B13" s="53">
        <f>59.7/2</f>
        <v>29.85</v>
      </c>
      <c r="C13" s="53">
        <f>59.7/2</f>
        <v>29.85</v>
      </c>
      <c r="D13" s="53">
        <f>59.7</f>
        <v>59.7</v>
      </c>
      <c r="E13" s="100">
        <f>E14*E15</f>
        <v>42.773908955071235</v>
      </c>
    </row>
    <row r="14" spans="1:5" ht="16.5">
      <c r="A14" s="54" t="s">
        <v>122</v>
      </c>
      <c r="B14" s="53">
        <v>1.8785</v>
      </c>
      <c r="C14" s="53">
        <v>1.8785</v>
      </c>
      <c r="D14" s="53">
        <v>1.8785</v>
      </c>
      <c r="E14" s="100">
        <v>1.9800902210476454</v>
      </c>
    </row>
    <row r="15" spans="1:5" ht="16.5">
      <c r="A15" s="54" t="s">
        <v>185</v>
      </c>
      <c r="B15" s="53">
        <f>B13/B14</f>
        <v>15.890338035666757</v>
      </c>
      <c r="C15" s="53">
        <f>C13/C14</f>
        <v>15.890338035666757</v>
      </c>
      <c r="D15" s="53">
        <f>D13/D14</f>
        <v>31.780676071333513</v>
      </c>
      <c r="E15" s="100">
        <v>21.602</v>
      </c>
    </row>
    <row r="16" spans="1:5" ht="16.5">
      <c r="A16" s="54" t="s">
        <v>186</v>
      </c>
      <c r="B16" s="53">
        <v>0</v>
      </c>
      <c r="C16" s="53">
        <v>0</v>
      </c>
      <c r="D16" s="53">
        <v>0</v>
      </c>
      <c r="E16" s="100">
        <v>0</v>
      </c>
    </row>
    <row r="17" spans="1:5" ht="33">
      <c r="A17" s="54" t="s">
        <v>34</v>
      </c>
      <c r="B17" s="53">
        <f>(652.3+200.26)/2</f>
        <v>426.28</v>
      </c>
      <c r="C17" s="53">
        <f>(652.3+200.26)/2</f>
        <v>426.28</v>
      </c>
      <c r="D17" s="53">
        <f>(652.3+200.26)</f>
        <v>852.56</v>
      </c>
      <c r="E17" s="100">
        <v>1088.833770595022</v>
      </c>
    </row>
    <row r="18" spans="1:5" ht="33">
      <c r="A18" s="54" t="s">
        <v>187</v>
      </c>
      <c r="B18" s="53"/>
      <c r="C18" s="53"/>
      <c r="D18" s="53"/>
      <c r="E18" s="53"/>
    </row>
    <row r="19" spans="1:5" ht="16.5">
      <c r="A19" s="54" t="s">
        <v>188</v>
      </c>
      <c r="B19" s="53">
        <f>276.42/2</f>
        <v>138.21</v>
      </c>
      <c r="C19" s="53">
        <f>276.42/2</f>
        <v>138.21</v>
      </c>
      <c r="D19" s="53">
        <f>276.42</f>
        <v>276.42</v>
      </c>
      <c r="E19" s="100">
        <v>276.42108</v>
      </c>
    </row>
    <row r="20" spans="1:5" ht="33">
      <c r="A20" s="54" t="s">
        <v>189</v>
      </c>
      <c r="B20" s="53"/>
      <c r="C20" s="53"/>
      <c r="D20" s="53"/>
      <c r="E20" s="100"/>
    </row>
    <row r="21" spans="1:5" ht="33">
      <c r="A21" s="54" t="s">
        <v>190</v>
      </c>
      <c r="B21" s="53">
        <f>1879.3/2</f>
        <v>939.65</v>
      </c>
      <c r="C21" s="53">
        <f>1879.3/2</f>
        <v>939.65</v>
      </c>
      <c r="D21" s="53">
        <f>1879.3</f>
        <v>1879.3</v>
      </c>
      <c r="E21" s="100">
        <v>1111.6318429523426</v>
      </c>
    </row>
    <row r="22" spans="1:5" ht="33">
      <c r="A22" s="54" t="s">
        <v>191</v>
      </c>
      <c r="B22" s="53">
        <f>103.7/2</f>
        <v>51.85</v>
      </c>
      <c r="C22" s="53">
        <f>103.7/2</f>
        <v>51.85</v>
      </c>
      <c r="D22" s="53">
        <f>103.7</f>
        <v>103.7</v>
      </c>
      <c r="E22" s="53">
        <v>70.0846647417839</v>
      </c>
    </row>
    <row r="23" spans="1:5" ht="66">
      <c r="A23" s="54" t="s">
        <v>192</v>
      </c>
      <c r="B23" s="53">
        <f>223.1/2</f>
        <v>111.55</v>
      </c>
      <c r="C23" s="53">
        <f>223.1/2</f>
        <v>111.55</v>
      </c>
      <c r="D23" s="53">
        <f>223.1</f>
        <v>223.1</v>
      </c>
      <c r="E23" s="53">
        <v>2759.93073</v>
      </c>
    </row>
    <row r="24" spans="1:5" ht="82.5">
      <c r="A24" s="54" t="s">
        <v>193</v>
      </c>
      <c r="B24" s="53">
        <v>0</v>
      </c>
      <c r="C24" s="53">
        <v>0</v>
      </c>
      <c r="D24" s="53">
        <v>0</v>
      </c>
      <c r="E24" s="53">
        <v>0</v>
      </c>
    </row>
    <row r="25" spans="1:5" ht="49.5">
      <c r="A25" s="54" t="s">
        <v>194</v>
      </c>
      <c r="B25" s="53">
        <v>0</v>
      </c>
      <c r="C25" s="53">
        <v>0</v>
      </c>
      <c r="D25" s="53">
        <v>0</v>
      </c>
      <c r="E25" s="53">
        <v>0</v>
      </c>
    </row>
    <row r="26" spans="1:5" ht="49.5">
      <c r="A26" s="3" t="s">
        <v>195</v>
      </c>
      <c r="B26" s="53">
        <f>B28*0.8</f>
        <v>1.7653063448812771</v>
      </c>
      <c r="C26" s="53">
        <f>C28*0.8</f>
        <v>1.8826936551187232</v>
      </c>
      <c r="D26" s="53">
        <f>D28*0.8</f>
        <v>3.6479999999999997</v>
      </c>
      <c r="E26" s="53">
        <f>E28*0.8</f>
        <v>-439.87596728070775</v>
      </c>
    </row>
    <row r="27" spans="1:5" ht="33">
      <c r="A27" s="3" t="s">
        <v>196</v>
      </c>
      <c r="B27" s="101"/>
      <c r="C27" s="101"/>
      <c r="D27" s="102"/>
      <c r="E27" s="102"/>
    </row>
    <row r="28" spans="1:5" ht="33">
      <c r="A28" s="3" t="s">
        <v>197</v>
      </c>
      <c r="B28" s="53">
        <f>4.56/($B$10+$C$10)*B10</f>
        <v>2.206632931101596</v>
      </c>
      <c r="C28" s="53">
        <f>4.56/($B$10+$C$10)*C10</f>
        <v>2.353367068898404</v>
      </c>
      <c r="D28" s="53">
        <f>4.56/($B$10+$C$10)*D10</f>
        <v>4.56</v>
      </c>
      <c r="E28" s="53">
        <v>-549.8449591008847</v>
      </c>
    </row>
    <row r="29" spans="1:5" ht="105">
      <c r="A29" s="3" t="s">
        <v>198</v>
      </c>
      <c r="B29" s="55"/>
      <c r="C29" s="61"/>
      <c r="D29" s="65"/>
      <c r="E29" s="69" t="s">
        <v>230</v>
      </c>
    </row>
    <row r="30" spans="1:5" ht="16.5">
      <c r="A30" s="3" t="s">
        <v>199</v>
      </c>
      <c r="B30" s="53">
        <f>1.2/2</f>
        <v>0.6</v>
      </c>
      <c r="C30" s="53">
        <f>1.2/2</f>
        <v>0.6</v>
      </c>
      <c r="D30" s="53">
        <f>1.2/2</f>
        <v>0.6</v>
      </c>
      <c r="E30" s="53">
        <v>0.628</v>
      </c>
    </row>
    <row r="31" spans="1:5" ht="16.5">
      <c r="A31" s="3" t="s">
        <v>200</v>
      </c>
      <c r="B31" s="53">
        <f>226/2</f>
        <v>113</v>
      </c>
      <c r="C31" s="53">
        <f>226/2</f>
        <v>113</v>
      </c>
      <c r="D31" s="53">
        <f>226</f>
        <v>226</v>
      </c>
      <c r="E31" s="53">
        <v>171.81335</v>
      </c>
    </row>
    <row r="32" spans="1:5" ht="16.5">
      <c r="A32" s="3" t="s">
        <v>201</v>
      </c>
      <c r="B32" s="53">
        <v>0</v>
      </c>
      <c r="C32" s="53">
        <v>0</v>
      </c>
      <c r="D32" s="53">
        <v>0</v>
      </c>
      <c r="E32" s="53">
        <v>0</v>
      </c>
    </row>
    <row r="33" spans="1:5" ht="33">
      <c r="A33" s="56" t="s">
        <v>202</v>
      </c>
      <c r="B33" s="53">
        <f>10.476/2</f>
        <v>5.238</v>
      </c>
      <c r="C33" s="53">
        <f>10.476/2</f>
        <v>5.238</v>
      </c>
      <c r="D33" s="53">
        <f>10.476</f>
        <v>10.476</v>
      </c>
      <c r="E33" s="53">
        <v>16.709</v>
      </c>
    </row>
    <row r="34" spans="1:5" ht="16.5">
      <c r="A34" s="56" t="s">
        <v>203</v>
      </c>
      <c r="B34" s="53">
        <v>9.1</v>
      </c>
      <c r="C34" s="53">
        <v>9.1</v>
      </c>
      <c r="D34" s="53">
        <v>9.1</v>
      </c>
      <c r="E34" s="53">
        <v>7</v>
      </c>
    </row>
    <row r="35" spans="1:5" ht="16.5">
      <c r="A35" s="56" t="s">
        <v>204</v>
      </c>
      <c r="B35" s="57">
        <v>3</v>
      </c>
      <c r="C35" s="57">
        <v>3</v>
      </c>
      <c r="D35" s="57">
        <v>3</v>
      </c>
      <c r="E35" s="57">
        <v>3</v>
      </c>
    </row>
    <row r="36" spans="1:5" ht="16.5">
      <c r="A36" s="56" t="s">
        <v>205</v>
      </c>
      <c r="B36" s="58">
        <f>B15/(B30+B31)</f>
        <v>0.1398797362294609</v>
      </c>
      <c r="C36" s="58">
        <f>C15/(C30+C31)</f>
        <v>0.1398797362294609</v>
      </c>
      <c r="D36" s="58">
        <f>D15/(D30+D31)</f>
        <v>0.14025011505442858</v>
      </c>
      <c r="E36" s="58">
        <f>E15/(E30+E31)</f>
        <v>0.12527157784371323</v>
      </c>
    </row>
    <row r="37" spans="1:5" ht="33">
      <c r="A37" s="56" t="s">
        <v>206</v>
      </c>
      <c r="B37" s="59">
        <f>(103.27-5.24)/103.27</f>
        <v>0.949259223394984</v>
      </c>
      <c r="C37" s="59">
        <f>(103.27-5.24)/103.27</f>
        <v>0.949259223394984</v>
      </c>
      <c r="D37" s="59">
        <f>(103.27-5.24)/103.27</f>
        <v>0.949259223394984</v>
      </c>
      <c r="E37" s="70">
        <f>(E30+E31-E33)/(E30+E31)</f>
        <v>0.9031032870016386</v>
      </c>
    </row>
    <row r="38" spans="1:5" ht="33">
      <c r="A38" s="3" t="s">
        <v>207</v>
      </c>
      <c r="B38" s="6"/>
      <c r="C38" s="6"/>
      <c r="D38" s="66"/>
      <c r="E38" s="67"/>
    </row>
  </sheetData>
  <sheetProtection/>
  <mergeCells count="7">
    <mergeCell ref="B6:E6"/>
    <mergeCell ref="E8:E9"/>
    <mergeCell ref="A8:A9"/>
    <mergeCell ref="B8:D8"/>
    <mergeCell ref="B3:E3"/>
    <mergeCell ref="B4:E4"/>
    <mergeCell ref="B5:E5"/>
  </mergeCells>
  <hyperlinks>
    <hyperlink ref="E29" r:id="rId1" display="http://www.elsib.ru/corpinfo/otchetnaya_inf/godovaya_buhgalt_otch.php"/>
  </hyperlinks>
  <printOptions/>
  <pageMargins left="0.7086614173228347" right="0.11811023622047245" top="0.5511811023622047" bottom="0" header="0.31496062992125984" footer="0.31496062992125984"/>
  <pageSetup fitToHeight="1" fitToWidth="1" horizontalDpi="600" verticalDpi="600" orientation="portrait" paperSize="9" scale="5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140625" style="10" customWidth="1"/>
    <col min="2" max="2" width="71.7109375" style="10" customWidth="1"/>
    <col min="3" max="3" width="24.421875" style="10" customWidth="1"/>
    <col min="4" max="16384" width="9.140625" style="10" customWidth="1"/>
  </cols>
  <sheetData>
    <row r="1" spans="1:8" ht="34.5" customHeight="1">
      <c r="A1" s="96" t="s">
        <v>208</v>
      </c>
      <c r="B1" s="96"/>
      <c r="C1" s="96"/>
      <c r="D1" s="9"/>
      <c r="E1" s="9"/>
      <c r="F1" s="9"/>
      <c r="G1" s="9"/>
      <c r="H1" s="9"/>
    </row>
    <row r="3" spans="1:3" ht="22.5" customHeight="1">
      <c r="A3" s="11" t="s">
        <v>40</v>
      </c>
      <c r="B3" s="11" t="s">
        <v>0</v>
      </c>
      <c r="C3" s="11" t="s">
        <v>235</v>
      </c>
    </row>
    <row r="4" spans="1:3" ht="16.5">
      <c r="A4" s="17" t="s">
        <v>209</v>
      </c>
      <c r="B4" s="18" t="s">
        <v>108</v>
      </c>
      <c r="C4" s="67" t="s">
        <v>234</v>
      </c>
    </row>
    <row r="5" spans="1:3" ht="33">
      <c r="A5" s="17" t="s">
        <v>210</v>
      </c>
      <c r="B5" s="18" t="s">
        <v>109</v>
      </c>
      <c r="C5" s="67" t="s">
        <v>234</v>
      </c>
    </row>
    <row r="6" spans="1:3" ht="16.5">
      <c r="A6" s="17" t="s">
        <v>211</v>
      </c>
      <c r="B6" s="18" t="s">
        <v>106</v>
      </c>
      <c r="C6" s="67" t="s">
        <v>234</v>
      </c>
    </row>
    <row r="7" spans="1:3" ht="16.5">
      <c r="A7" s="17"/>
      <c r="B7" s="20" t="s">
        <v>110</v>
      </c>
      <c r="C7" s="67" t="s">
        <v>234</v>
      </c>
    </row>
    <row r="8" spans="1:3" ht="16.5">
      <c r="A8" s="17"/>
      <c r="B8" s="20" t="s">
        <v>111</v>
      </c>
      <c r="C8" s="67" t="s">
        <v>234</v>
      </c>
    </row>
    <row r="9" spans="1:3" ht="33">
      <c r="A9" s="17"/>
      <c r="B9" s="25" t="s">
        <v>112</v>
      </c>
      <c r="C9" s="67" t="s">
        <v>234</v>
      </c>
    </row>
    <row r="10" spans="1:3" ht="16.5">
      <c r="A10" s="17"/>
      <c r="B10" s="20" t="s">
        <v>113</v>
      </c>
      <c r="C10" s="67" t="s">
        <v>234</v>
      </c>
    </row>
    <row r="11" spans="1:3" ht="16.5">
      <c r="A11" s="17"/>
      <c r="B11" s="20" t="s">
        <v>114</v>
      </c>
      <c r="C11" s="67" t="s">
        <v>234</v>
      </c>
    </row>
    <row r="12" spans="1:3" ht="49.5">
      <c r="A12" s="17" t="s">
        <v>212</v>
      </c>
      <c r="B12" s="18" t="s">
        <v>107</v>
      </c>
      <c r="C12" s="67" t="s">
        <v>234</v>
      </c>
    </row>
    <row r="13" spans="1:3" ht="16.5">
      <c r="A13" s="17"/>
      <c r="B13" s="20" t="s">
        <v>110</v>
      </c>
      <c r="C13" s="67" t="s">
        <v>234</v>
      </c>
    </row>
    <row r="14" spans="1:3" ht="16.5">
      <c r="A14" s="17"/>
      <c r="B14" s="20" t="s">
        <v>111</v>
      </c>
      <c r="C14" s="67" t="s">
        <v>234</v>
      </c>
    </row>
    <row r="15" spans="1:3" ht="16.5">
      <c r="A15" s="17"/>
      <c r="B15" s="20" t="s">
        <v>115</v>
      </c>
      <c r="C15" s="67" t="s">
        <v>234</v>
      </c>
    </row>
    <row r="16" spans="1:3" ht="16.5">
      <c r="A16" s="17"/>
      <c r="B16" s="20" t="s">
        <v>113</v>
      </c>
      <c r="C16" s="67" t="s">
        <v>234</v>
      </c>
    </row>
    <row r="17" spans="1:3" ht="16.5">
      <c r="A17" s="17"/>
      <c r="B17" s="20" t="s">
        <v>114</v>
      </c>
      <c r="C17" s="67" t="s">
        <v>234</v>
      </c>
    </row>
    <row r="18" spans="1:3" ht="33">
      <c r="A18" s="17" t="s">
        <v>213</v>
      </c>
      <c r="B18" s="18" t="s">
        <v>214</v>
      </c>
      <c r="C18" s="67" t="s">
        <v>234</v>
      </c>
    </row>
    <row r="19" spans="1:3" ht="16.5">
      <c r="A19" s="17" t="s">
        <v>215</v>
      </c>
      <c r="B19" s="18" t="s">
        <v>216</v>
      </c>
      <c r="C19" s="67" t="s">
        <v>234</v>
      </c>
    </row>
    <row r="21" ht="16.5">
      <c r="B21" s="5" t="s">
        <v>236</v>
      </c>
    </row>
    <row r="22" ht="21.75" customHeight="1">
      <c r="B22" s="5" t="s">
        <v>232</v>
      </c>
    </row>
    <row r="23" ht="16.5">
      <c r="B23" s="5" t="s">
        <v>233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16.5">
      <c r="A1" s="43" t="s">
        <v>217</v>
      </c>
    </row>
    <row r="2" ht="63.75" customHeight="1">
      <c r="A2" s="35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140625" style="4" customWidth="1"/>
    <col min="2" max="2" width="46.00390625" style="4" customWidth="1"/>
    <col min="3" max="6" width="13.57421875" style="4" customWidth="1"/>
    <col min="7" max="16384" width="9.140625" style="4" customWidth="1"/>
  </cols>
  <sheetData>
    <row r="1" spans="1:6" ht="68.25" customHeight="1">
      <c r="A1" s="96" t="s">
        <v>116</v>
      </c>
      <c r="B1" s="96"/>
      <c r="C1" s="96"/>
      <c r="D1" s="96"/>
      <c r="E1" s="96"/>
      <c r="F1" s="96"/>
    </row>
    <row r="2" spans="1:6" ht="16.5">
      <c r="A2" s="29"/>
      <c r="B2" s="29"/>
      <c r="C2" s="29"/>
      <c r="D2" s="29"/>
      <c r="F2" s="29"/>
    </row>
    <row r="3" spans="1:6" ht="16.5">
      <c r="A3" s="12" t="s">
        <v>40</v>
      </c>
      <c r="B3" s="12" t="s">
        <v>0</v>
      </c>
      <c r="C3" s="97" t="s">
        <v>41</v>
      </c>
      <c r="D3" s="98"/>
      <c r="E3" s="98"/>
      <c r="F3" s="99"/>
    </row>
    <row r="4" spans="1:6" ht="22.5" customHeight="1">
      <c r="A4" s="12"/>
      <c r="B4" s="12"/>
      <c r="C4" s="12" t="s">
        <v>218</v>
      </c>
      <c r="D4" s="12" t="s">
        <v>219</v>
      </c>
      <c r="E4" s="12" t="s">
        <v>220</v>
      </c>
      <c r="F4" s="12" t="s">
        <v>221</v>
      </c>
    </row>
    <row r="5" spans="1:6" ht="49.5">
      <c r="A5" s="17">
        <v>1</v>
      </c>
      <c r="B5" s="18" t="s">
        <v>117</v>
      </c>
      <c r="C5" s="17">
        <v>0</v>
      </c>
      <c r="D5" s="17">
        <v>0</v>
      </c>
      <c r="E5" s="17">
        <v>0</v>
      </c>
      <c r="F5" s="17">
        <v>0</v>
      </c>
    </row>
    <row r="6" spans="1:6" ht="33">
      <c r="A6" s="17">
        <v>2</v>
      </c>
      <c r="B6" s="18" t="s">
        <v>118</v>
      </c>
      <c r="C6" s="17">
        <v>0</v>
      </c>
      <c r="D6" s="17">
        <v>0</v>
      </c>
      <c r="E6" s="17">
        <v>0</v>
      </c>
      <c r="F6" s="17">
        <v>0</v>
      </c>
    </row>
    <row r="7" spans="1:6" ht="49.5">
      <c r="A7" s="17">
        <v>3</v>
      </c>
      <c r="B7" s="18" t="s">
        <v>119</v>
      </c>
      <c r="C7" s="17">
        <v>0</v>
      </c>
      <c r="D7" s="17">
        <v>0</v>
      </c>
      <c r="E7" s="17">
        <v>0</v>
      </c>
      <c r="F7" s="17">
        <v>0</v>
      </c>
    </row>
    <row r="8" spans="1:6" ht="99">
      <c r="A8" s="17">
        <v>4</v>
      </c>
      <c r="B8" s="18" t="s">
        <v>141</v>
      </c>
      <c r="C8" s="68">
        <v>44991</v>
      </c>
      <c r="D8" s="68">
        <v>44991</v>
      </c>
      <c r="E8" s="68">
        <v>44991</v>
      </c>
      <c r="F8" s="68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1.8515625" style="4" customWidth="1"/>
    <col min="2" max="16384" width="9.140625" style="4" customWidth="1"/>
  </cols>
  <sheetData>
    <row r="1" spans="1:10" ht="88.5" customHeight="1">
      <c r="A1" s="45" t="s">
        <v>222</v>
      </c>
      <c r="B1" s="45"/>
      <c r="C1" s="45"/>
      <c r="D1" s="45"/>
      <c r="E1" s="45"/>
      <c r="F1" s="45"/>
      <c r="G1" s="45"/>
      <c r="H1" s="45"/>
      <c r="I1" s="45"/>
      <c r="J1" s="13"/>
    </row>
    <row r="3" ht="16.5">
      <c r="A3" s="4" t="s">
        <v>143</v>
      </c>
    </row>
    <row r="4" spans="1:9" ht="31.5" customHeight="1">
      <c r="A4" s="34" t="s">
        <v>144</v>
      </c>
      <c r="B4" s="34"/>
      <c r="C4" s="34"/>
      <c r="D4" s="34"/>
      <c r="E4" s="34"/>
      <c r="F4" s="34"/>
      <c r="G4" s="34"/>
      <c r="H4" s="34"/>
      <c r="I4" s="34"/>
    </row>
    <row r="5" ht="16.5">
      <c r="A5" s="4" t="s">
        <v>123</v>
      </c>
    </row>
    <row r="6" spans="1:9" ht="33" customHeight="1">
      <c r="A6" s="26" t="s">
        <v>124</v>
      </c>
      <c r="B6" s="26"/>
      <c r="C6" s="26"/>
      <c r="D6" s="26"/>
      <c r="E6" s="26"/>
      <c r="F6" s="26"/>
      <c r="G6" s="26"/>
      <c r="H6" s="26"/>
      <c r="I6" s="26"/>
    </row>
    <row r="7" spans="1:9" ht="32.25" customHeight="1">
      <c r="A7" s="26" t="s">
        <v>125</v>
      </c>
      <c r="B7" s="26"/>
      <c r="C7" s="26"/>
      <c r="D7" s="26"/>
      <c r="E7" s="26"/>
      <c r="F7" s="26"/>
      <c r="G7" s="26"/>
      <c r="H7" s="26"/>
      <c r="I7" s="26"/>
    </row>
    <row r="8" ht="16.5">
      <c r="A8" s="4" t="s">
        <v>126</v>
      </c>
    </row>
    <row r="10" ht="16.5">
      <c r="A1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106.14062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45" t="s">
        <v>223</v>
      </c>
      <c r="B1" s="45"/>
      <c r="C1" s="9"/>
      <c r="D1" s="9"/>
      <c r="E1" s="9"/>
      <c r="F1" s="9"/>
      <c r="G1" s="9"/>
      <c r="H1" s="9"/>
    </row>
    <row r="2" spans="1:8" ht="16.5">
      <c r="A2" s="32"/>
      <c r="B2" s="32"/>
      <c r="C2" s="32"/>
      <c r="D2" s="32"/>
      <c r="E2" s="32"/>
      <c r="F2" s="32"/>
      <c r="G2" s="32"/>
      <c r="H2" s="32"/>
    </row>
    <row r="3" spans="1:8" ht="16.5">
      <c r="A3" s="30" t="s">
        <v>224</v>
      </c>
      <c r="B3" s="30"/>
      <c r="C3" s="32"/>
      <c r="D3" s="32"/>
      <c r="E3" s="32"/>
      <c r="F3" s="32"/>
      <c r="G3" s="32"/>
      <c r="H3" s="32"/>
    </row>
    <row r="4" spans="1:8" s="36" customFormat="1" ht="15" customHeight="1">
      <c r="A4" s="37" t="s">
        <v>134</v>
      </c>
      <c r="B4" s="37"/>
      <c r="C4" s="37"/>
      <c r="D4" s="37"/>
      <c r="E4" s="37"/>
      <c r="F4" s="37"/>
      <c r="G4" s="37"/>
      <c r="H4" s="37"/>
    </row>
    <row r="5" spans="1:8" s="36" customFormat="1" ht="16.5">
      <c r="A5" s="37" t="s">
        <v>29</v>
      </c>
      <c r="B5" s="37"/>
      <c r="C5" s="37"/>
      <c r="D5" s="37"/>
      <c r="E5" s="37"/>
      <c r="F5" s="37"/>
      <c r="G5" s="37"/>
      <c r="H5" s="37"/>
    </row>
    <row r="6" spans="1:8" s="36" customFormat="1" ht="16.5">
      <c r="A6" s="37" t="s">
        <v>135</v>
      </c>
      <c r="B6" s="37"/>
      <c r="C6" s="37"/>
      <c r="D6" s="37"/>
      <c r="E6" s="37"/>
      <c r="F6" s="37"/>
      <c r="G6" s="37"/>
      <c r="H6" s="37"/>
    </row>
    <row r="7" spans="1:8" s="36" customFormat="1" ht="15" customHeight="1">
      <c r="A7" s="37" t="s">
        <v>136</v>
      </c>
      <c r="B7" s="37"/>
      <c r="C7" s="37"/>
      <c r="D7" s="37"/>
      <c r="E7" s="37"/>
      <c r="F7" s="37"/>
      <c r="G7" s="37"/>
      <c r="H7" s="37"/>
    </row>
    <row r="8" spans="1:8" s="36" customFormat="1" ht="16.5">
      <c r="A8" s="37" t="s">
        <v>29</v>
      </c>
      <c r="B8" s="37"/>
      <c r="C8" s="37"/>
      <c r="D8" s="37"/>
      <c r="E8" s="37"/>
      <c r="F8" s="37"/>
      <c r="G8" s="37"/>
      <c r="H8" s="37"/>
    </row>
    <row r="9" spans="1:8" s="36" customFormat="1" ht="16.5">
      <c r="A9" s="37" t="s">
        <v>135</v>
      </c>
      <c r="B9" s="37"/>
      <c r="C9" s="37"/>
      <c r="D9" s="37"/>
      <c r="E9" s="37"/>
      <c r="F9" s="37"/>
      <c r="G9" s="37"/>
      <c r="H9" s="37"/>
    </row>
    <row r="10" spans="1:8" s="36" customFormat="1" ht="54" customHeight="1">
      <c r="A10" s="38" t="s">
        <v>140</v>
      </c>
      <c r="B10" s="38"/>
      <c r="C10" s="38"/>
      <c r="D10" s="38"/>
      <c r="E10" s="38"/>
      <c r="F10" s="38"/>
      <c r="G10" s="38"/>
      <c r="H10" s="38"/>
    </row>
    <row r="11" spans="1:8" s="36" customFormat="1" ht="16.5">
      <c r="A11" s="39" t="s">
        <v>139</v>
      </c>
      <c r="B11" s="39"/>
      <c r="C11" s="39"/>
      <c r="D11" s="39"/>
      <c r="E11" s="39"/>
      <c r="F11" s="39"/>
      <c r="G11" s="39"/>
      <c r="H11" s="39"/>
    </row>
    <row r="12" spans="1:8" s="36" customFormat="1" ht="16.5">
      <c r="A12" s="38" t="s">
        <v>137</v>
      </c>
      <c r="B12" s="38"/>
      <c r="C12" s="38"/>
      <c r="D12" s="38"/>
      <c r="E12" s="38"/>
      <c r="F12" s="38"/>
      <c r="G12" s="38"/>
      <c r="H12" s="38"/>
    </row>
    <row r="13" spans="1:8" s="36" customFormat="1" ht="13.5" customHeight="1">
      <c r="A13" s="39"/>
      <c r="B13" s="39"/>
      <c r="C13" s="39"/>
      <c r="D13" s="39"/>
      <c r="E13" s="39"/>
      <c r="F13" s="39"/>
      <c r="G13" s="39"/>
      <c r="H13" s="39"/>
    </row>
    <row r="14" spans="1:8" s="36" customFormat="1" ht="13.5" customHeight="1">
      <c r="A14" s="39"/>
      <c r="B14" s="39"/>
      <c r="C14" s="39"/>
      <c r="D14" s="39"/>
      <c r="E14" s="39"/>
      <c r="F14" s="39"/>
      <c r="G14" s="39"/>
      <c r="H14" s="39"/>
    </row>
    <row r="15" spans="1:8" s="36" customFormat="1" ht="17.25" customHeight="1">
      <c r="A15" s="38" t="s">
        <v>138</v>
      </c>
      <c r="B15" s="38"/>
      <c r="C15" s="38"/>
      <c r="D15" s="38"/>
      <c r="E15" s="38"/>
      <c r="F15" s="38"/>
      <c r="G15" s="38"/>
      <c r="H15" s="38"/>
    </row>
    <row r="16" spans="1:8" ht="16.5">
      <c r="A16" s="30"/>
      <c r="B16" s="26"/>
      <c r="C16" s="32"/>
      <c r="D16" s="32"/>
      <c r="E16" s="32"/>
      <c r="F16" s="32"/>
      <c r="G16" s="32"/>
      <c r="H16" s="32"/>
    </row>
    <row r="17" spans="1:8" ht="16.5">
      <c r="A17" s="30"/>
      <c r="B17" s="26"/>
      <c r="C17" s="32"/>
      <c r="D17" s="32"/>
      <c r="E17" s="32"/>
      <c r="F17" s="32"/>
      <c r="G17" s="32"/>
      <c r="H17" s="32"/>
    </row>
    <row r="18" spans="1:8" ht="16.5">
      <c r="A18" s="30"/>
      <c r="B18" s="26"/>
      <c r="C18" s="32"/>
      <c r="D18" s="32"/>
      <c r="E18" s="32"/>
      <c r="F18" s="32"/>
      <c r="G18" s="32"/>
      <c r="H18" s="32"/>
    </row>
    <row r="19" spans="1:8" ht="36.75" customHeight="1">
      <c r="A19" s="30" t="s">
        <v>225</v>
      </c>
      <c r="B19" s="30"/>
      <c r="C19" s="32"/>
      <c r="D19" s="32"/>
      <c r="E19" s="32"/>
      <c r="F19" s="32"/>
      <c r="G19" s="32"/>
      <c r="H19" s="32"/>
    </row>
    <row r="20" spans="1:8" s="32" customFormat="1" ht="16.5">
      <c r="A20" s="26" t="s">
        <v>129</v>
      </c>
      <c r="B20" s="26"/>
      <c r="C20" s="26"/>
      <c r="D20" s="26"/>
      <c r="E20" s="26"/>
      <c r="F20" s="26"/>
      <c r="G20" s="26"/>
      <c r="H20" s="26"/>
    </row>
    <row r="21" spans="1:8" s="32" customFormat="1" ht="16.5">
      <c r="A21" s="40" t="s">
        <v>130</v>
      </c>
      <c r="B21" s="40"/>
      <c r="C21" s="40"/>
      <c r="D21" s="40"/>
      <c r="E21" s="40"/>
      <c r="F21" s="40"/>
      <c r="G21" s="40"/>
      <c r="H21" s="40"/>
    </row>
    <row r="22" spans="1:8" s="32" customFormat="1" ht="16.5">
      <c r="A22" s="40" t="s">
        <v>131</v>
      </c>
      <c r="B22" s="40"/>
      <c r="C22" s="40"/>
      <c r="D22" s="40"/>
      <c r="E22" s="40"/>
      <c r="F22" s="40"/>
      <c r="G22" s="40"/>
      <c r="H22" s="40"/>
    </row>
    <row r="23" spans="1:8" s="32" customFormat="1" ht="17.25" customHeight="1">
      <c r="A23" s="41" t="s">
        <v>132</v>
      </c>
      <c r="B23" s="41"/>
      <c r="C23" s="41"/>
      <c r="D23" s="41"/>
      <c r="E23" s="41"/>
      <c r="F23" s="41"/>
      <c r="G23" s="41"/>
      <c r="H23" s="41"/>
    </row>
    <row r="24" spans="1:8" s="32" customFormat="1" ht="15.75" customHeight="1">
      <c r="A24" s="41" t="s">
        <v>133</v>
      </c>
      <c r="B24" s="41"/>
      <c r="C24" s="41"/>
      <c r="D24" s="41"/>
      <c r="E24" s="41"/>
      <c r="F24" s="41"/>
      <c r="G24" s="41"/>
      <c r="H24" s="41"/>
    </row>
    <row r="25" spans="1:2" s="32" customFormat="1" ht="16.5">
      <c r="A25" s="30"/>
      <c r="B25" s="26"/>
    </row>
    <row r="26" spans="1:8" ht="49.5">
      <c r="A26" s="30" t="s">
        <v>226</v>
      </c>
      <c r="B26" s="30"/>
      <c r="C26" s="32"/>
      <c r="D26" s="32"/>
      <c r="E26" s="32"/>
      <c r="F26" s="32"/>
      <c r="G26" s="32"/>
      <c r="H26" s="32"/>
    </row>
    <row r="27" spans="1:8" ht="33">
      <c r="A27" s="42" t="s">
        <v>227</v>
      </c>
      <c r="B27" s="42"/>
      <c r="C27" s="42"/>
      <c r="D27" s="42"/>
      <c r="E27" s="42"/>
      <c r="F27" s="42"/>
      <c r="G27" s="42"/>
      <c r="H27" s="42"/>
    </row>
    <row r="28" spans="1:8" ht="16.5">
      <c r="A28" s="30"/>
      <c r="B28" s="26"/>
      <c r="C28" s="32"/>
      <c r="D28" s="32"/>
      <c r="E28" s="32"/>
      <c r="F28" s="32"/>
      <c r="G28" s="32"/>
      <c r="H28" s="32"/>
    </row>
    <row r="29" spans="1:8" ht="16.5">
      <c r="A29" s="30"/>
      <c r="B29" s="26"/>
      <c r="C29" s="32"/>
      <c r="D29" s="32"/>
      <c r="E29" s="32"/>
      <c r="F29" s="32"/>
      <c r="G29" s="32"/>
      <c r="H29" s="32"/>
    </row>
    <row r="30" spans="1:8" ht="33">
      <c r="A30" s="30" t="s">
        <v>228</v>
      </c>
      <c r="B30" s="30"/>
      <c r="C30" s="32"/>
      <c r="D30" s="32"/>
      <c r="E30" s="32"/>
      <c r="F30" s="32"/>
      <c r="G30" s="32"/>
      <c r="H30" s="32"/>
    </row>
    <row r="31" spans="1:8" ht="16.5">
      <c r="A31" s="30" t="s">
        <v>146</v>
      </c>
      <c r="B31" s="33"/>
      <c r="C31" s="32"/>
      <c r="D31" s="32"/>
      <c r="E31" s="32"/>
      <c r="F31" s="32"/>
      <c r="G31" s="32"/>
      <c r="H31" s="32"/>
    </row>
    <row r="32" spans="1:8" ht="16.5">
      <c r="A32" s="32" t="s">
        <v>127</v>
      </c>
      <c r="B32" s="32"/>
      <c r="C32" s="32"/>
      <c r="D32" s="32"/>
      <c r="E32" s="32"/>
      <c r="F32" s="32"/>
      <c r="G32" s="32"/>
      <c r="H32" s="32"/>
    </row>
    <row r="33" ht="16.5">
      <c r="A33" s="32" t="s">
        <v>128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2014-04-03T02:22:24Z</cp:lastPrinted>
  <dcterms:created xsi:type="dcterms:W3CDTF">2011-12-16T02:54:03Z</dcterms:created>
  <dcterms:modified xsi:type="dcterms:W3CDTF">2014-04-03T03:09:22Z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