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831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definedNames>
    <definedName name="OLE_LINK1" localSheetId="9">'8'!#REF!</definedName>
    <definedName name="_xlnm.Print_Area" localSheetId="1">'Стандарт раскрытия информации'!$A$1:$G$60</definedName>
  </definedNames>
  <calcPr fullCalcOnLoad="1"/>
</workbook>
</file>

<file path=xl/sharedStrings.xml><?xml version="1.0" encoding="utf-8"?>
<sst xmlns="http://schemas.openxmlformats.org/spreadsheetml/2006/main" count="412" uniqueCount="264">
  <si>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</si>
  <si>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</si>
  <si>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</si>
  <si>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</si>
  <si>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</si>
  <si>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</si>
  <si>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об инвестиционных программах и отчетах об их реализации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</si>
  <si>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</si>
  <si>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</si>
  <si>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мероприятий, связанных с подключением к системе теплоснабжения</t>
  </si>
  <si>
    <t>Информация к раскрытию</t>
  </si>
  <si>
    <t>Содержание информации</t>
  </si>
  <si>
    <t>а) об утвержденных тарифах на тепловую энергию (мощность);</t>
  </si>
  <si>
    <t>б) об утвержденных тарифах на передачу тепловой энергии (мощности);</t>
  </si>
  <si>
    <t>в) об утвержденных надбавках к ценам (тарифам) на тепловую энергию для потребителей;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</si>
  <si>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</t>
  </si>
  <si>
    <t>д) об утвержденных тарифах на подключение создаваемых (реконструируемых) объектов недвижимости к системе теплоснабжения;</t>
  </si>
  <si>
    <t>е) об утвержденных тарифах регулируемых организаций на подключение к системе теплоснабжения.</t>
  </si>
  <si>
    <t>В отношении каждой из групп сведений, указанных в 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</t>
  </si>
  <si>
    <t>а) о виде регулируемой деятельности (производство, передача и сбыт тепловой энергии);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</si>
  <si>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</si>
  <si>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</si>
  <si>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покупаемую тепловую энергию (мощность);</t>
  </si>
  <si>
    <t>расходы на топливо с указанием по каждому виду топлива стоимости (за единицу объема), объема и способа его приобретения;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</si>
  <si>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 объеме приобретения электрической энергии;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</si>
  <si>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</si>
  <si>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</si>
  <si>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</si>
  <si>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</si>
  <si>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</si>
  <si>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</si>
  <si>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</si>
  <si>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</si>
  <si>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</si>
  <si>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д) о чистой прибыли от регулируемого вида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</si>
  <si>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</si>
  <si>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</si>
  <si>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з) об установленной тепловой мощности (Гкал/ч);</t>
  </si>
  <si>
    <t>и) о присоединенной нагрузке (Гкал/ч);</t>
  </si>
  <si>
    <t>к) об объеме вырабатываемой регулируемой организацией тепловой энергии (тыс. Гкал);</t>
  </si>
  <si>
    <t>л) об объеме покупаемой регулируемой организацией тепловой энергии (тыс. Гкал);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</si>
  <si>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</t>
  </si>
  <si>
    <t>н) о технологических потерях тепловой энергии при передаче по тепловым сетям (процентов);</t>
  </si>
  <si>
    <t>о) о протяженности магистральных сетей и тепловых вводов (в однотрубном исчислении) (км);</t>
  </si>
  <si>
    <t>п) о протяженности разводящих сетей (в однотрубном исчислении) (км);</t>
  </si>
  <si>
    <t>р) о количестве теплоэлектростанций (штук);</t>
  </si>
  <si>
    <t>с) о количестве тепловых станций и котельных (штук);</t>
  </si>
  <si>
    <t>т) о количестве тепловых пунктов (штук);</t>
  </si>
  <si>
    <t>у) о среднесписочной численности основного производственного персонала (человек);</t>
  </si>
  <si>
    <t>ф) об удельном расходе условного топлива на единицу тепловой энергии, отпускаемой в тепловую сеть (кг у. т./Гкал);</t>
  </si>
  <si>
    <t>х) об удельном расходе электрической энергии на единицу тепловой энергии, отпускаемой в тепловую сеть (тыс. кВт·ч/Гкал);</t>
  </si>
  <si>
    <t>ц) об удельном расходе холодной воды на единицу тепловой энергии, отпускаемой в тепловую сеть (куб. м/Гкал).</t>
  </si>
  <si>
    <t>а) о количестве аварий на системах теплоснабжения (единиц на км);</t>
  </si>
  <si>
    <t>б) о количестве часов (суммарно за календарный год), 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</t>
  </si>
  <si>
    <t>в) о 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помещениях.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</si>
  <si>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</si>
  <si>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</si>
  <si>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</si>
  <si>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</si>
  <si>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</si>
  <si>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В официальных печатных изданиях сведения, указанные в подпунктах "в" - "д" пункта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</t>
  </si>
  <si>
    <t>а) о количестве поданных и зарегистрированных заявок на подключение к системе теплоснабжения;</t>
  </si>
  <si>
    <t>б) о количестве исполненных заявок на подключение к системе теплоснабжения;</t>
  </si>
  <si>
    <t>в) о количестве заявок на подключение к системе теплоснабжения, по которым принято решение об отказе в подключении;</t>
  </si>
  <si>
    <t>г) о резерве мощности системы теплоснабжения. При использовании регулируемыми организациями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</si>
  <si>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</t>
  </si>
  <si>
    <t>а) форму заявки на подключение к системе теплоснабжения;</t>
  </si>
  <si>
    <t>б) перечень и формы документов, представляемых одновременно с заявкой на подключение к системе теплоснабжения;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</si>
  <si>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</si>
  <si>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теплоснабжения.</t>
  </si>
  <si>
    <t>Срок размещения информации</t>
  </si>
  <si>
    <t>Ежеквартально</t>
  </si>
  <si>
    <t xml:space="preserve"> Не позднее 30 дней со дня сдачи годового бухгалтерского баланса в налоговые органы </t>
  </si>
  <si>
    <t>Стандарт раскрытия информации в сфере оказания услуг по передаче тепловой энергии (в соответствии с Постановлением № 1140 от 30.12.2011)</t>
  </si>
  <si>
    <t>Информация о тарифе на тепловую энергию и надбавках 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</si>
  <si>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</si>
  <si>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</si>
  <si>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</si>
  <si>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</si>
  <si>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</si>
  <si>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</si>
  <si>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</si>
  <si>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</si>
  <si>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</si>
  <si>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</si>
  <si>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</si>
  <si>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</si>
  <si>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Тариф на тепловую энергию (мощность)</t>
  </si>
  <si>
    <t>Тариф на передачу тепловой энергии (мощности)</t>
  </si>
  <si>
    <t>Надбавки к ценам (тарифам) на тепловую энергию для потребителей</t>
  </si>
  <si>
    <t>Надбавки к тарифам регулируемых организаций на тепловую энергию и надбавках к тарифам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</si>
  <si>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</si>
  <si>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на подключение к системе теплоснабжения</t>
  </si>
  <si>
    <t>-</t>
  </si>
  <si>
    <t>Информация об основных показателях финансово-хозяйственной деятельности организации</t>
  </si>
  <si>
    <t>в) себестоимость производимых товаров (оказываемых услуг) по регулируемому виду деятельности (тыс. рублей):</t>
  </si>
  <si>
    <t>средневзвешанная стоимость 1кВт*ч</t>
  </si>
  <si>
    <t>объём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</si>
  <si>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</si>
  <si>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</si>
  <si>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топливо с указанием по каждому виду топлива стоимости (за единицу объема), объема и способа его приобретения</t>
  </si>
  <si>
    <t>расходы на покупаемую тепловую энергию (мощность)</t>
  </si>
  <si>
    <t>б) выручка от регулируемой деятельности (тыс. рублей)</t>
  </si>
  <si>
    <t>а) вид регулируемой деятельности (производство, передача и сбыт тепловой энергии)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</si>
  <si>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</si>
  <si>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</si>
  <si>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</si>
  <si>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</si>
  <si>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общепроизводственные (цеховые)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</si>
  <si>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</si>
  <si>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</si>
  <si>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</si>
  <si>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д) чистая прибыль (тыс.руб.),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</si>
  <si>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</t>
  </si>
  <si>
    <t>е) изменение стоимости основных фондов (тыс.руб.), в том числе:</t>
  </si>
  <si>
    <t>по приборам учета (тыс. Гкал)</t>
  </si>
  <si>
    <t>по нормативам (тыс. Гкал)</t>
  </si>
  <si>
    <t>л) объём покупаемой регулируемой организацией тепловой энергии (тыс. Гкал)</t>
  </si>
  <si>
    <t>к) объём вырабатываемой регулируемой организацией тепловой энергии (тыс. Гкал)</t>
  </si>
  <si>
    <t>и) присоединенная нагрузка (Гкал/ч)</t>
  </si>
  <si>
    <t>з) установленная тепловая мощность (Гкал/ч)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</si>
  <si>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</si>
  <si>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за счет ввода (вывода) их из эксплуатации (тыс. руб)</t>
  </si>
  <si>
    <t>м) объём тепловой энергии, отпускаемой потребителям (тыс. Гкал), в том числе:</t>
  </si>
  <si>
    <t>о) протяжённость магистральных сетей и тепловых вводов (в однотрубном исчислении) (км)</t>
  </si>
  <si>
    <t>н) технологические потери тепловой энергии при передаче по тепловым сетям (процентов)</t>
  </si>
  <si>
    <t>п) протяжённость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</si>
  <si>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</si>
  <si>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</si>
  <si>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</si>
  <si>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</si>
  <si>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 у. т./Гкал)</t>
  </si>
  <si>
    <t>х)удельный расход электрической энергии на единицу тепловой энергии, отпускаемой в тепловую сеть (тыс. кВт·ч/Гкал)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</si>
  <si>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</si>
  <si>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</si>
  <si>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 всего, в том числе:</t>
  </si>
  <si>
    <t>Уголь</t>
  </si>
  <si>
    <t>Расходы на уголи, тыс.руб.</t>
  </si>
  <si>
    <t>Цена топлива (руб./т.)</t>
  </si>
  <si>
    <t>Объём топлива (т.)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</si>
  <si>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</si>
  <si>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</si>
  <si>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</si>
  <si>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учётом нерегулируемой цены</t>
  </si>
  <si>
    <t>Объём топлива (тыс.м3)</t>
  </si>
  <si>
    <t>Газ по регулируемой цене</t>
  </si>
  <si>
    <t>Расходы на природный газ по регулируемой цене, тыс.руб.</t>
  </si>
  <si>
    <t>Газ по нерегулируемой цене</t>
  </si>
  <si>
    <t>Расходы на природный газ по нерегулируемой цене, тыс.руб.</t>
  </si>
  <si>
    <t>Газ сжиженный</t>
  </si>
  <si>
    <t>Цена топлива (руб./тыс.м3) в том числе</t>
  </si>
  <si>
    <t>Мазут</t>
  </si>
  <si>
    <t>Расходы на мазут, тыс.руб.</t>
  </si>
  <si>
    <t>Расходы на сжиженный газ, тыс.руб.</t>
  </si>
  <si>
    <t>Цена топлива (руб./т.)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</si>
  <si>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</si>
  <si>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</si>
  <si>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</si>
  <si>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</si>
  <si>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</si>
  <si>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</si>
  <si>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</si>
  <si>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</si>
  <si>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</si>
  <si>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</si>
  <si>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</si>
  <si>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</si>
  <si>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</si>
  <si>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</si>
  <si>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</si>
  <si>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</si>
  <si>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</si>
  <si>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</si>
  <si>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</si>
  <si>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Объём энергии (тыс.кВт*ч)</t>
  </si>
  <si>
    <t>Прочие виды топлива</t>
  </si>
  <si>
    <t>Расходы на топливо, тыс.руб.</t>
  </si>
  <si>
    <t>Дирекция по экономике и финансам</t>
  </si>
  <si>
    <t>п.а-ж - Дирекция по экономике и финансам      п.з-ц - Управление главного энергетика Сервисно-технического центра</t>
  </si>
  <si>
    <t>Управление главного энергетика Сервисно-технического центра</t>
  </si>
  <si>
    <t>Пункт стандарта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</si>
  <si>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</si>
  <si>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 xml:space="preserve">;                                                            2. Не позднее 30 дней со дня сдачи годового бухгалтерского баланса в налоговые органы </t>
    </r>
  </si>
  <si>
    <r>
      <t>1. 30 дней со дня принятия соответствующего решения об установлении тарифа (надбавки) на очередной период регулирования (учтённые при установлении тарифа)</t>
    </r>
    <r>
      <rPr>
        <sz val="10"/>
        <color indexed="8"/>
        <rFont val="Arial Narrow"/>
        <family val="2"/>
      </rPr>
      <t>;                                                           2. Не позднее 30 дней со дня сдачи годового бухгалтерского баланса в налоговые орг</t>
    </r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</si>
  <si>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</si>
  <si>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</si>
  <si>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</si>
  <si>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</si>
  <si>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</si>
  <si>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сезон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</si>
  <si>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</si>
  <si>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потребителей,  затронутых ограничениями подачи тепловой энергии</t>
  </si>
  <si>
    <t>Информация об инвестиционных программах и отчётах об их реализации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</si>
  <si>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</si>
  <si>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</si>
  <si>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</si>
  <si>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</si>
  <si>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</si>
  <si>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Раскрытия информации в сфере оказания услуг по передаче тепловой энергии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</si>
  <si>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</si>
  <si>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</si>
  <si>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Порядок выполнения технологических, технических и других мероприятий, связанных с подключением к системе теплоснабжения</t>
  </si>
  <si>
    <t>1. Форма заявки на подключение к системе теплоснабжения.</t>
  </si>
  <si>
    <t>4. Телефоны и адреса службы, ответственной за прием и обработку заявок на подключение к системе теплоснабжения.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</si>
  <si>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</t>
  </si>
  <si>
    <t>2. Перечень и формы документов, представляемых одновременно с заявкой на подключение к системе теплоснабжения.</t>
  </si>
  <si>
    <t>* копии учредительных документов, а также документы, подтверждающие полномочия лица, подписавшего запрос;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</si>
  <si>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</si>
  <si>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</si>
  <si>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сведения о заявителе: почтовый адрес, телефон (факс);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</si>
  <si>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</si>
  <si>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</si>
  <si>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Начальнику УГЭ-главному энергетику</t>
  </si>
  <si>
    <t>ФИО</t>
  </si>
  <si>
    <t>Начальнику Управления по корпоративным и правовым вопросам</t>
  </si>
  <si>
    <t xml:space="preserve"> МП</t>
  </si>
  <si>
    <t xml:space="preserve">Руководитель                                                                         ФИО                            </t>
  </si>
  <si>
    <t xml:space="preserve">Письмо на фирменном бланке Заявителя </t>
  </si>
  <si>
    <t xml:space="preserve">         Прошу выдать технические условия и заключить договор на отпуск тепловой энергии для помещения высотой____м, площадью_______кв. м, расположенном в ____________.  Расчет необходимой нагрузки прилагается.                                                                                  </t>
  </si>
  <si>
    <t>Начальник УГЭ - главный энергетик    - 298-93-89</t>
  </si>
  <si>
    <t>технический отдел  - 298-93-92</t>
  </si>
  <si>
    <t>исполнитель: _____________________________тел.______________</t>
  </si>
  <si>
    <t>Передача тепловой энергии</t>
  </si>
  <si>
    <t>Затраты на реализацию инвестиционных программ в формировании тарифа не участвуют</t>
  </si>
  <si>
    <t>нет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</si>
  <si>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</si>
  <si>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Адрес: г.Новосибирск, ул.Сибиряков-Гвардейцев,56</t>
  </si>
  <si>
    <t xml:space="preserve">Типовой договор на пользование энергоресурсами - </t>
  </si>
  <si>
    <t xml:space="preserve">http://elsib.ru/company/reguliruemie_vidi_deyztelnosti.php  </t>
  </si>
  <si>
    <t>Приказ от 15.11.2011 №403-ТЭ</t>
  </si>
  <si>
    <t>с 01.01.2012 по 31.12.2012</t>
  </si>
  <si>
    <t>01.01.2012 - 30.06.2012</t>
  </si>
  <si>
    <t>01.07.2012 - 31.08.2012</t>
  </si>
  <si>
    <t>01.09.2012 - 31.12.2012</t>
  </si>
  <si>
    <t>Период действия тарифа</t>
  </si>
  <si>
    <t>Наименование тарифа</t>
  </si>
  <si>
    <t>Потребители</t>
  </si>
  <si>
    <t>Население</t>
  </si>
  <si>
    <t>январь-июнь</t>
  </si>
  <si>
    <t>июль-август</t>
  </si>
  <si>
    <t>сентябрь-декабрь</t>
  </si>
  <si>
    <t xml:space="preserve">Потребители </t>
  </si>
  <si>
    <t>883,10 руб./Гкал (без НДС)</t>
  </si>
  <si>
    <t>1 042,06 руб./Гкал (с учётом НДС)</t>
  </si>
  <si>
    <t>936,00 руб./Гкал (без НДС)</t>
  </si>
  <si>
    <t>968,90 руб./Гкал (без НДС)</t>
  </si>
  <si>
    <t>1 104,48 руб./Гкал (с учётом НДС)</t>
  </si>
  <si>
    <t>1 143,30 руб./Гкал (с учётом НДС)</t>
  </si>
  <si>
    <t>1 квартал 2012</t>
  </si>
  <si>
    <t>2 квартал 2012</t>
  </si>
  <si>
    <t>3 квартал 2012</t>
  </si>
  <si>
    <t>4 квартал 2012</t>
  </si>
  <si>
    <t>2012 год</t>
  </si>
  <si>
    <t>Плановый показатель 2012 год</t>
  </si>
  <si>
    <t>Фактический показатель за 2012 год</t>
  </si>
  <si>
    <t>покупка</t>
  </si>
  <si>
    <t>Факт 2012</t>
  </si>
  <si>
    <t>План 2012
(янв-июн)</t>
  </si>
  <si>
    <t>План 2012
(июл-авг)</t>
  </si>
  <si>
    <t>План 2012
(сен-дек)</t>
  </si>
  <si>
    <t>План 2012
(год)</t>
  </si>
  <si>
    <t>http://www.elsib.ru/corpinfo/otchetnaya_inf/godovaya_buhgalt_otch.php
http://www.e-disclosure.ru/portal/company.aspx?id=4966</t>
  </si>
  <si>
    <t>общехозяйственные (управленческие) расходы, в том числе:*</t>
  </si>
  <si>
    <t>* Произведена корректировка отражения затрат по налогам на землю и на имущество.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</si>
</sst>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"/>
    <numFmt numFmtId="172" formatCode="#,##0.000"/>
    <numFmt numFmtId="173" formatCode="#,##0.0000"/>
    <numFmt numFmtId="174" formatCode="#,##0.00_ ;\-#,##0.00\ "/>
    <numFmt numFmtId="175" formatCode="0.000000"/>
    <numFmt numFmtId="176" formatCode="0.00000"/>
    <numFmt numFmtId="177" formatCode="0.0000000"/>
    <numFmt numFmtId="178" formatCode="#,##0.00;[Red]\-#,##0.00"/>
    <numFmt numFmtId="17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47" fillId="33" borderId="10" xfId="0" applyFont="1" applyFill="1" applyBorder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17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170" fontId="47" fillId="0" borderId="10" xfId="0" applyNumberFormat="1" applyFont="1" applyFill="1" applyBorder="1" applyAlignment="1">
      <alignment horizontal="center" vertical="center"/>
    </xf>
    <xf numFmtId="171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/>
    </xf>
    <xf numFmtId="17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9" fontId="47" fillId="0" borderId="10" xfId="57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71" fontId="47" fillId="0" borderId="0" xfId="0" applyNumberFormat="1" applyFont="1" applyAlignment="1">
      <alignment vertical="center"/>
    </xf>
    <xf numFmtId="170" fontId="47" fillId="0" borderId="10" xfId="0" applyNumberFormat="1" applyFont="1" applyFill="1" applyBorder="1" applyAlignment="1">
      <alignment horizontal="center"/>
    </xf>
    <xf numFmtId="168" fontId="47" fillId="0" borderId="10" xfId="0" applyNumberFormat="1" applyFont="1" applyFill="1" applyBorder="1" applyAlignment="1">
      <alignment horizontal="center" vertical="center"/>
    </xf>
    <xf numFmtId="174" fontId="47" fillId="0" borderId="0" xfId="0" applyNumberFormat="1" applyFont="1" applyAlignment="1">
      <alignment/>
    </xf>
    <xf numFmtId="1" fontId="47" fillId="0" borderId="10" xfId="0" applyNumberFormat="1" applyFont="1" applyFill="1" applyBorder="1" applyAlignment="1">
      <alignment horizontal="center" vertical="center"/>
    </xf>
    <xf numFmtId="0" fontId="32" fillId="0" borderId="10" xfId="42" applyFill="1" applyBorder="1" applyAlignment="1" applyProtection="1">
      <alignment horizontal="center" vertical="center" wrapText="1"/>
      <protection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8" borderId="10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8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/>
    </xf>
    <xf numFmtId="0" fontId="47" fillId="2" borderId="20" xfId="0" applyFont="1" applyFill="1" applyBorder="1" applyAlignment="1">
      <alignment horizontal="left" vertical="center"/>
    </xf>
    <xf numFmtId="0" fontId="47" fillId="2" borderId="21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 wrapText="1"/>
    </xf>
    <xf numFmtId="0" fontId="47" fillId="2" borderId="23" xfId="0" applyFont="1" applyFill="1" applyBorder="1" applyAlignment="1">
      <alignment horizontal="left" vertical="center" wrapText="1"/>
    </xf>
    <xf numFmtId="0" fontId="47" fillId="2" borderId="2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2" fillId="0" borderId="0" xfId="42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right" vertical="top" wrapText="1"/>
    </xf>
    <xf numFmtId="0" fontId="47" fillId="0" borderId="27" xfId="0" applyFont="1" applyBorder="1" applyAlignment="1">
      <alignment horizontal="right" vertical="top" wrapText="1"/>
    </xf>
    <xf numFmtId="0" fontId="47" fillId="0" borderId="28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right" vertical="top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left" wrapText="1"/>
    </xf>
    <xf numFmtId="0" fontId="47" fillId="0" borderId="29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47" fillId="0" borderId="0" xfId="0" applyFont="1" applyAlignment="1">
      <alignment horizontal="justify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mpany/reguliruemie_vidi_deyztelnosti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6384" width="9.140625" style="13" customWidth="1"/>
  </cols>
  <sheetData>
    <row r="2" ht="16.5">
      <c r="B2" s="31" t="s">
        <v>198</v>
      </c>
    </row>
    <row r="5" spans="2:12" ht="16.5">
      <c r="B5" s="70" t="s">
        <v>199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2" ht="16.5">
      <c r="B6" s="70" t="s">
        <v>94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2:12" ht="16.5">
      <c r="B7" s="70" t="s">
        <v>134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34.5" customHeight="1">
      <c r="B8" s="69" t="s">
        <v>185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16.5">
      <c r="B9" s="70" t="s">
        <v>192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2" ht="47.25" customHeight="1">
      <c r="B10" s="69" t="s">
        <v>193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2:12" ht="16.5">
      <c r="B11" s="70" t="s">
        <v>200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2:12" ht="31.5" customHeight="1">
      <c r="B12" s="69" t="s">
        <v>201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8">
    <mergeCell ref="B12:L12"/>
    <mergeCell ref="B5:L5"/>
    <mergeCell ref="B6:L6"/>
    <mergeCell ref="B7:L7"/>
    <mergeCell ref="B8:L8"/>
    <mergeCell ref="B10:L10"/>
    <mergeCell ref="B11:L11"/>
    <mergeCell ref="B9:L9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3'!A1" display="Информация о расходах на топливо"/>
    <hyperlink ref="B8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9" location="'5'!A1" display="Информация об инвестиционных программах и отчётах об их реализации"/>
    <hyperlink ref="B10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Условия, на которых осуществляется поставка регулируемых товаров и (или) оказание регулируемых услуг"/>
    <hyperlink ref="B12" location="'8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51.00390625" style="13" customWidth="1"/>
    <col min="2" max="16384" width="9.140625" style="13" customWidth="1"/>
  </cols>
  <sheetData>
    <row r="1" spans="1:8" ht="35.25" customHeight="1">
      <c r="A1" s="103" t="s">
        <v>201</v>
      </c>
      <c r="B1" s="103"/>
      <c r="C1" s="103"/>
      <c r="D1" s="103"/>
      <c r="E1" s="103"/>
      <c r="F1" s="103"/>
      <c r="G1" s="103"/>
      <c r="H1" s="103"/>
    </row>
    <row r="3" spans="1:8" ht="16.5">
      <c r="A3" s="116" t="s">
        <v>202</v>
      </c>
      <c r="B3" s="117"/>
      <c r="C3" s="117"/>
      <c r="D3" s="117"/>
      <c r="E3" s="117"/>
      <c r="F3" s="117"/>
      <c r="G3" s="117"/>
      <c r="H3" s="117"/>
    </row>
    <row r="4" spans="1:8" ht="15" customHeight="1">
      <c r="A4" s="118" t="s">
        <v>217</v>
      </c>
      <c r="B4" s="118"/>
      <c r="C4" s="118"/>
      <c r="D4" s="118"/>
      <c r="E4" s="118"/>
      <c r="F4" s="118"/>
      <c r="G4" s="118"/>
      <c r="H4" s="118"/>
    </row>
    <row r="5" spans="1:8" ht="15" customHeight="1">
      <c r="A5" s="122" t="s">
        <v>214</v>
      </c>
      <c r="B5" s="123"/>
      <c r="C5" s="123"/>
      <c r="D5" s="123"/>
      <c r="E5" s="123"/>
      <c r="F5" s="123"/>
      <c r="G5" s="123"/>
      <c r="H5" s="124"/>
    </row>
    <row r="6" spans="1:8" ht="16.5">
      <c r="A6" s="125" t="s">
        <v>83</v>
      </c>
      <c r="B6" s="126"/>
      <c r="C6" s="126"/>
      <c r="D6" s="126"/>
      <c r="E6" s="126"/>
      <c r="F6" s="126"/>
      <c r="G6" s="126"/>
      <c r="H6" s="127"/>
    </row>
    <row r="7" spans="1:8" ht="16.5">
      <c r="A7" s="125" t="s">
        <v>213</v>
      </c>
      <c r="B7" s="126"/>
      <c r="C7" s="126"/>
      <c r="D7" s="126"/>
      <c r="E7" s="126"/>
      <c r="F7" s="126"/>
      <c r="G7" s="126"/>
      <c r="H7" s="127"/>
    </row>
    <row r="8" spans="1:8" ht="15" customHeight="1">
      <c r="A8" s="125" t="s">
        <v>212</v>
      </c>
      <c r="B8" s="126"/>
      <c r="C8" s="126"/>
      <c r="D8" s="126"/>
      <c r="E8" s="126"/>
      <c r="F8" s="126"/>
      <c r="G8" s="126"/>
      <c r="H8" s="127"/>
    </row>
    <row r="9" spans="1:8" ht="16.5">
      <c r="A9" s="125" t="s">
        <v>83</v>
      </c>
      <c r="B9" s="126"/>
      <c r="C9" s="126"/>
      <c r="D9" s="126"/>
      <c r="E9" s="126"/>
      <c r="F9" s="126"/>
      <c r="G9" s="126"/>
      <c r="H9" s="127"/>
    </row>
    <row r="10" spans="1:8" ht="16.5">
      <c r="A10" s="125" t="s">
        <v>213</v>
      </c>
      <c r="B10" s="126"/>
      <c r="C10" s="126"/>
      <c r="D10" s="126"/>
      <c r="E10" s="126"/>
      <c r="F10" s="126"/>
      <c r="G10" s="126"/>
      <c r="H10" s="127"/>
    </row>
    <row r="11" spans="1:8" ht="42.75" customHeight="1">
      <c r="A11" s="119" t="s">
        <v>218</v>
      </c>
      <c r="B11" s="120"/>
      <c r="C11" s="120"/>
      <c r="D11" s="120"/>
      <c r="E11" s="120"/>
      <c r="F11" s="120"/>
      <c r="G11" s="120"/>
      <c r="H11" s="121"/>
    </row>
    <row r="12" spans="1:8" ht="16.5">
      <c r="A12" s="136" t="s">
        <v>216</v>
      </c>
      <c r="B12" s="137"/>
      <c r="C12" s="137"/>
      <c r="D12" s="137"/>
      <c r="E12" s="137"/>
      <c r="F12" s="137"/>
      <c r="G12" s="137"/>
      <c r="H12" s="138"/>
    </row>
    <row r="13" spans="1:8" ht="16.5">
      <c r="A13" s="119" t="s">
        <v>215</v>
      </c>
      <c r="B13" s="120"/>
      <c r="C13" s="120"/>
      <c r="D13" s="120"/>
      <c r="E13" s="120"/>
      <c r="F13" s="120"/>
      <c r="G13" s="120"/>
      <c r="H13" s="121"/>
    </row>
    <row r="14" spans="1:8" ht="13.5" customHeight="1">
      <c r="A14" s="46"/>
      <c r="B14" s="47"/>
      <c r="C14" s="47"/>
      <c r="D14" s="47"/>
      <c r="E14" s="47"/>
      <c r="F14" s="47"/>
      <c r="G14" s="47"/>
      <c r="H14" s="48"/>
    </row>
    <row r="15" spans="1:8" ht="13.5" customHeight="1">
      <c r="A15" s="46"/>
      <c r="B15" s="47"/>
      <c r="C15" s="47"/>
      <c r="D15" s="47"/>
      <c r="E15" s="47"/>
      <c r="F15" s="47"/>
      <c r="G15" s="47"/>
      <c r="H15" s="48"/>
    </row>
    <row r="16" spans="1:8" ht="17.25" customHeight="1">
      <c r="A16" s="132" t="s">
        <v>221</v>
      </c>
      <c r="B16" s="133"/>
      <c r="C16" s="133"/>
      <c r="D16" s="133"/>
      <c r="E16" s="133"/>
      <c r="F16" s="133"/>
      <c r="G16" s="133"/>
      <c r="H16" s="134"/>
    </row>
    <row r="17" spans="1:8" ht="18.75" customHeight="1">
      <c r="A17" s="116" t="s">
        <v>205</v>
      </c>
      <c r="B17" s="117"/>
      <c r="C17" s="117"/>
      <c r="D17" s="117"/>
      <c r="E17" s="117"/>
      <c r="F17" s="117"/>
      <c r="G17" s="117"/>
      <c r="H17" s="117"/>
    </row>
    <row r="18" spans="1:8" ht="18.75" customHeight="1">
      <c r="A18" s="131" t="s">
        <v>206</v>
      </c>
      <c r="B18" s="131"/>
      <c r="C18" s="131"/>
      <c r="D18" s="131"/>
      <c r="E18" s="131"/>
      <c r="F18" s="131"/>
      <c r="G18" s="131"/>
      <c r="H18" s="131"/>
    </row>
    <row r="19" spans="1:8" ht="18.75" customHeight="1">
      <c r="A19" s="131" t="s">
        <v>207</v>
      </c>
      <c r="B19" s="131"/>
      <c r="C19" s="131"/>
      <c r="D19" s="131"/>
      <c r="E19" s="131"/>
      <c r="F19" s="131"/>
      <c r="G19" s="131"/>
      <c r="H19" s="131"/>
    </row>
    <row r="20" spans="1:8" ht="18.75" customHeight="1">
      <c r="A20" s="135" t="s">
        <v>208</v>
      </c>
      <c r="B20" s="135"/>
      <c r="C20" s="135"/>
      <c r="D20" s="135"/>
      <c r="E20" s="135"/>
      <c r="F20" s="135"/>
      <c r="G20" s="135"/>
      <c r="H20" s="135"/>
    </row>
    <row r="21" spans="1:8" ht="15.75" customHeight="1">
      <c r="A21" s="135" t="s">
        <v>210</v>
      </c>
      <c r="B21" s="135"/>
      <c r="C21" s="135"/>
      <c r="D21" s="135"/>
      <c r="E21" s="135"/>
      <c r="F21" s="135"/>
      <c r="G21" s="135"/>
      <c r="H21" s="135"/>
    </row>
    <row r="22" spans="1:8" ht="16.5">
      <c r="A22" s="130" t="s">
        <v>211</v>
      </c>
      <c r="B22" s="130"/>
      <c r="C22" s="130"/>
      <c r="D22" s="130"/>
      <c r="E22" s="130"/>
      <c r="F22" s="130"/>
      <c r="G22" s="130"/>
      <c r="H22" s="130"/>
    </row>
    <row r="23" spans="1:8" ht="16.5">
      <c r="A23" s="130" t="s">
        <v>209</v>
      </c>
      <c r="B23" s="130"/>
      <c r="C23" s="130"/>
      <c r="D23" s="130"/>
      <c r="E23" s="130"/>
      <c r="F23" s="130"/>
      <c r="G23" s="130"/>
      <c r="H23" s="130"/>
    </row>
    <row r="24" spans="1:8" ht="16.5">
      <c r="A24" s="49"/>
      <c r="B24" s="49"/>
      <c r="C24" s="49"/>
      <c r="D24" s="49"/>
      <c r="E24" s="49"/>
      <c r="F24" s="49"/>
      <c r="G24" s="49"/>
      <c r="H24" s="49"/>
    </row>
    <row r="25" spans="1:8" ht="48" customHeight="1">
      <c r="A25" s="128" t="s">
        <v>204</v>
      </c>
      <c r="B25" s="129"/>
      <c r="C25" s="129"/>
      <c r="D25" s="129"/>
      <c r="E25" s="129"/>
      <c r="F25" s="129"/>
      <c r="G25" s="129"/>
      <c r="H25" s="129"/>
    </row>
    <row r="26" spans="1:8" ht="33.75" customHeight="1">
      <c r="A26" s="116" t="s">
        <v>225</v>
      </c>
      <c r="B26" s="117"/>
      <c r="C26" s="117"/>
      <c r="D26" s="117"/>
      <c r="E26" s="117"/>
      <c r="F26" s="117"/>
      <c r="G26" s="117"/>
      <c r="H26" s="117"/>
    </row>
    <row r="27" spans="1:8" ht="16.5">
      <c r="A27" s="42"/>
      <c r="B27" s="43"/>
      <c r="C27" s="43"/>
      <c r="D27" s="43"/>
      <c r="E27" s="43"/>
      <c r="F27" s="43"/>
      <c r="G27" s="43"/>
      <c r="H27" s="43"/>
    </row>
    <row r="28" spans="1:8" ht="16.5">
      <c r="A28" s="42"/>
      <c r="B28" s="43"/>
      <c r="C28" s="43"/>
      <c r="D28" s="43"/>
      <c r="E28" s="43"/>
      <c r="F28" s="43"/>
      <c r="G28" s="43"/>
      <c r="H28" s="43"/>
    </row>
    <row r="29" spans="1:8" ht="16.5">
      <c r="A29" s="116" t="s">
        <v>203</v>
      </c>
      <c r="B29" s="117"/>
      <c r="C29" s="117"/>
      <c r="D29" s="117"/>
      <c r="E29" s="117"/>
      <c r="F29" s="117"/>
      <c r="G29" s="117"/>
      <c r="H29" s="117"/>
    </row>
    <row r="30" spans="1:8" ht="16.5">
      <c r="A30" s="41" t="s">
        <v>226</v>
      </c>
      <c r="B30" s="43"/>
      <c r="C30" s="43"/>
      <c r="D30" s="43"/>
      <c r="E30" s="43"/>
      <c r="F30" s="43"/>
      <c r="G30" s="43"/>
      <c r="H30" s="43"/>
    </row>
    <row r="31" ht="16.5">
      <c r="A31" s="13" t="s">
        <v>219</v>
      </c>
    </row>
    <row r="32" ht="16.5">
      <c r="A32" s="13" t="s">
        <v>220</v>
      </c>
    </row>
    <row r="33" ht="16.5">
      <c r="A33" s="50"/>
    </row>
    <row r="34" ht="44.25" customHeight="1">
      <c r="A34" s="50"/>
    </row>
    <row r="35" ht="44.25" customHeight="1">
      <c r="A35" s="50"/>
    </row>
    <row r="36" ht="44.25" customHeight="1">
      <c r="A36" s="44"/>
    </row>
    <row r="37" ht="16.5">
      <c r="A37" s="44"/>
    </row>
    <row r="38" ht="16.5">
      <c r="A38" s="50"/>
    </row>
    <row r="39" ht="16.5">
      <c r="A39" s="45"/>
    </row>
    <row r="40" spans="1:4" ht="16.5">
      <c r="A40" s="50"/>
      <c r="D40" s="45"/>
    </row>
  </sheetData>
  <sheetProtection/>
  <mergeCells count="23">
    <mergeCell ref="A20:H20"/>
    <mergeCell ref="A12:H12"/>
    <mergeCell ref="A21:H21"/>
    <mergeCell ref="A13:H13"/>
    <mergeCell ref="A7:H7"/>
    <mergeCell ref="A8:H8"/>
    <mergeCell ref="A29:H29"/>
    <mergeCell ref="A9:H9"/>
    <mergeCell ref="A10:H10"/>
    <mergeCell ref="A26:H26"/>
    <mergeCell ref="A25:H25"/>
    <mergeCell ref="A22:H22"/>
    <mergeCell ref="A23:H23"/>
    <mergeCell ref="A19:H19"/>
    <mergeCell ref="A16:H16"/>
    <mergeCell ref="A18:H18"/>
    <mergeCell ref="A1:H1"/>
    <mergeCell ref="A3:H3"/>
    <mergeCell ref="A17:H17"/>
    <mergeCell ref="A4:H4"/>
    <mergeCell ref="A11:H11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view="pageBreakPreview" zoomScale="6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2" sqref="E52:E55"/>
    </sheetView>
  </sheetViews>
  <sheetFormatPr defaultColWidth="9.140625" defaultRowHeight="15"/>
  <cols>
    <col min="1" max="1" width="9.7109375" style="1" customWidth="1"/>
    <col min="2" max="2" width="27.57421875" style="2" customWidth="1"/>
    <col min="3" max="3" width="95.57421875" style="2" customWidth="1"/>
    <col min="4" max="5" width="35.421875" style="2" customWidth="1"/>
    <col min="6" max="6" width="18.28125" style="1" customWidth="1"/>
    <col min="7" max="7" width="3.8515625" style="1" customWidth="1"/>
    <col min="8" max="16384" width="9.140625" style="1" customWidth="1"/>
  </cols>
  <sheetData>
    <row r="2" spans="1:6" ht="18">
      <c r="A2" s="76" t="s">
        <v>73</v>
      </c>
      <c r="B2" s="76"/>
      <c r="C2" s="76"/>
      <c r="D2" s="76"/>
      <c r="E2" s="76"/>
      <c r="F2" s="76"/>
    </row>
    <row r="4" spans="1:6" ht="38.25">
      <c r="A4" s="19" t="s">
        <v>180</v>
      </c>
      <c r="B4" s="3" t="s">
        <v>10</v>
      </c>
      <c r="C4" s="3" t="s">
        <v>11</v>
      </c>
      <c r="D4" s="3" t="s">
        <v>1</v>
      </c>
      <c r="E4" s="3" t="s">
        <v>70</v>
      </c>
      <c r="F4" s="3" t="s">
        <v>2</v>
      </c>
    </row>
    <row r="5" spans="1:6" ht="16.5">
      <c r="A5" s="74">
        <v>12</v>
      </c>
      <c r="B5" s="73" t="s">
        <v>3</v>
      </c>
      <c r="C5" s="4" t="s">
        <v>12</v>
      </c>
      <c r="D5" s="71" t="s">
        <v>18</v>
      </c>
      <c r="E5" s="74" t="s">
        <v>181</v>
      </c>
      <c r="F5" s="83" t="s">
        <v>177</v>
      </c>
    </row>
    <row r="6" spans="1:6" ht="16.5">
      <c r="A6" s="74"/>
      <c r="B6" s="73"/>
      <c r="C6" s="4" t="s">
        <v>13</v>
      </c>
      <c r="D6" s="72"/>
      <c r="E6" s="74"/>
      <c r="F6" s="84"/>
    </row>
    <row r="7" spans="1:6" ht="16.5">
      <c r="A7" s="74"/>
      <c r="B7" s="73"/>
      <c r="C7" s="4" t="s">
        <v>14</v>
      </c>
      <c r="D7" s="72"/>
      <c r="E7" s="74"/>
      <c r="F7" s="84"/>
    </row>
    <row r="8" spans="1:6" ht="33">
      <c r="A8" s="74"/>
      <c r="B8" s="73"/>
      <c r="C8" s="4" t="s">
        <v>15</v>
      </c>
      <c r="D8" s="72"/>
      <c r="E8" s="74"/>
      <c r="F8" s="84"/>
    </row>
    <row r="9" spans="1:6" ht="33">
      <c r="A9" s="74"/>
      <c r="B9" s="73"/>
      <c r="C9" s="4" t="s">
        <v>16</v>
      </c>
      <c r="D9" s="72"/>
      <c r="E9" s="74"/>
      <c r="F9" s="84"/>
    </row>
    <row r="10" spans="1:6" ht="16.5">
      <c r="A10" s="74"/>
      <c r="B10" s="73"/>
      <c r="C10" s="4" t="s">
        <v>17</v>
      </c>
      <c r="D10" s="72"/>
      <c r="E10" s="74"/>
      <c r="F10" s="85"/>
    </row>
    <row r="11" spans="1:6" ht="16.5">
      <c r="A11" s="74">
        <v>14</v>
      </c>
      <c r="B11" s="73" t="s">
        <v>4</v>
      </c>
      <c r="C11" s="9" t="s">
        <v>19</v>
      </c>
      <c r="D11" s="73"/>
      <c r="E11" s="77" t="s">
        <v>182</v>
      </c>
      <c r="F11" s="83" t="s">
        <v>178</v>
      </c>
    </row>
    <row r="12" spans="1:6" ht="16.5">
      <c r="A12" s="74"/>
      <c r="B12" s="73"/>
      <c r="C12" s="9" t="s">
        <v>20</v>
      </c>
      <c r="D12" s="73"/>
      <c r="E12" s="78"/>
      <c r="F12" s="84"/>
    </row>
    <row r="13" spans="1:6" ht="33">
      <c r="A13" s="74"/>
      <c r="B13" s="73"/>
      <c r="C13" s="9" t="s">
        <v>21</v>
      </c>
      <c r="D13" s="73"/>
      <c r="E13" s="78"/>
      <c r="F13" s="84"/>
    </row>
    <row r="14" spans="1:6" ht="16.5">
      <c r="A14" s="74"/>
      <c r="B14" s="73"/>
      <c r="C14" s="10" t="s">
        <v>22</v>
      </c>
      <c r="D14" s="73"/>
      <c r="E14" s="78"/>
      <c r="F14" s="84"/>
    </row>
    <row r="15" spans="1:6" ht="33">
      <c r="A15" s="74"/>
      <c r="B15" s="73"/>
      <c r="C15" s="10" t="s">
        <v>23</v>
      </c>
      <c r="D15" s="73"/>
      <c r="E15" s="78"/>
      <c r="F15" s="84"/>
    </row>
    <row r="16" spans="1:6" ht="49.5">
      <c r="A16" s="74"/>
      <c r="B16" s="73"/>
      <c r="C16" s="10" t="s">
        <v>24</v>
      </c>
      <c r="D16" s="73"/>
      <c r="E16" s="78"/>
      <c r="F16" s="84"/>
    </row>
    <row r="17" spans="1:6" ht="16.5">
      <c r="A17" s="74"/>
      <c r="B17" s="73"/>
      <c r="C17" s="10" t="s">
        <v>25</v>
      </c>
      <c r="D17" s="73"/>
      <c r="E17" s="78"/>
      <c r="F17" s="84"/>
    </row>
    <row r="18" spans="1:6" ht="16.5">
      <c r="A18" s="74"/>
      <c r="B18" s="73"/>
      <c r="C18" s="10" t="s">
        <v>26</v>
      </c>
      <c r="D18" s="73"/>
      <c r="E18" s="78"/>
      <c r="F18" s="84"/>
    </row>
    <row r="19" spans="1:6" ht="16.5">
      <c r="A19" s="74"/>
      <c r="B19" s="73"/>
      <c r="C19" s="10" t="s">
        <v>27</v>
      </c>
      <c r="D19" s="73"/>
      <c r="E19" s="78"/>
      <c r="F19" s="84"/>
    </row>
    <row r="20" spans="1:6" ht="33">
      <c r="A20" s="74"/>
      <c r="B20" s="73"/>
      <c r="C20" s="10" t="s">
        <v>28</v>
      </c>
      <c r="D20" s="73"/>
      <c r="E20" s="78"/>
      <c r="F20" s="84"/>
    </row>
    <row r="21" spans="1:6" ht="33">
      <c r="A21" s="74"/>
      <c r="B21" s="73"/>
      <c r="C21" s="10" t="s">
        <v>29</v>
      </c>
      <c r="D21" s="73"/>
      <c r="E21" s="78"/>
      <c r="F21" s="84"/>
    </row>
    <row r="22" spans="1:6" ht="33">
      <c r="A22" s="74"/>
      <c r="B22" s="73"/>
      <c r="C22" s="10" t="s">
        <v>30</v>
      </c>
      <c r="D22" s="73"/>
      <c r="E22" s="78"/>
      <c r="F22" s="84"/>
    </row>
    <row r="23" spans="1:6" ht="16.5">
      <c r="A23" s="74"/>
      <c r="B23" s="73"/>
      <c r="C23" s="10" t="s">
        <v>31</v>
      </c>
      <c r="D23" s="73"/>
      <c r="E23" s="78"/>
      <c r="F23" s="84"/>
    </row>
    <row r="24" spans="1:6" ht="33">
      <c r="A24" s="74"/>
      <c r="B24" s="73"/>
      <c r="C24" s="10" t="s">
        <v>32</v>
      </c>
      <c r="D24" s="73"/>
      <c r="E24" s="78"/>
      <c r="F24" s="84"/>
    </row>
    <row r="25" spans="1:6" ht="16.5">
      <c r="A25" s="74"/>
      <c r="B25" s="73"/>
      <c r="C25" s="9" t="s">
        <v>33</v>
      </c>
      <c r="D25" s="73"/>
      <c r="E25" s="78"/>
      <c r="F25" s="84"/>
    </row>
    <row r="26" spans="1:6" ht="49.5">
      <c r="A26" s="74"/>
      <c r="B26" s="73"/>
      <c r="C26" s="9" t="s">
        <v>34</v>
      </c>
      <c r="D26" s="73"/>
      <c r="E26" s="78"/>
      <c r="F26" s="84"/>
    </row>
    <row r="27" spans="1:6" ht="33">
      <c r="A27" s="74"/>
      <c r="B27" s="73"/>
      <c r="C27" s="4" t="s">
        <v>35</v>
      </c>
      <c r="D27" s="73"/>
      <c r="E27" s="78"/>
      <c r="F27" s="84"/>
    </row>
    <row r="28" spans="1:6" ht="49.5">
      <c r="A28" s="74"/>
      <c r="B28" s="73"/>
      <c r="C28" s="4" t="s">
        <v>36</v>
      </c>
      <c r="D28" s="73"/>
      <c r="E28" s="78"/>
      <c r="F28" s="84"/>
    </row>
    <row r="29" spans="1:6" ht="16.5">
      <c r="A29" s="74"/>
      <c r="B29" s="73"/>
      <c r="C29" s="9" t="s">
        <v>37</v>
      </c>
      <c r="D29" s="73"/>
      <c r="E29" s="78"/>
      <c r="F29" s="84"/>
    </row>
    <row r="30" spans="1:6" ht="16.5">
      <c r="A30" s="74"/>
      <c r="B30" s="73"/>
      <c r="C30" s="9" t="s">
        <v>38</v>
      </c>
      <c r="D30" s="73"/>
      <c r="E30" s="78"/>
      <c r="F30" s="84"/>
    </row>
    <row r="31" spans="1:6" ht="16.5">
      <c r="A31" s="74"/>
      <c r="B31" s="73"/>
      <c r="C31" s="9" t="s">
        <v>39</v>
      </c>
      <c r="D31" s="73"/>
      <c r="E31" s="78"/>
      <c r="F31" s="84"/>
    </row>
    <row r="32" spans="1:6" ht="16.5">
      <c r="A32" s="74"/>
      <c r="B32" s="73"/>
      <c r="C32" s="9" t="s">
        <v>40</v>
      </c>
      <c r="D32" s="73"/>
      <c r="E32" s="78"/>
      <c r="F32" s="84"/>
    </row>
    <row r="33" spans="1:6" ht="33">
      <c r="A33" s="74"/>
      <c r="B33" s="73"/>
      <c r="C33" s="9" t="s">
        <v>41</v>
      </c>
      <c r="D33" s="73"/>
      <c r="E33" s="78"/>
      <c r="F33" s="84"/>
    </row>
    <row r="34" spans="1:6" ht="16.5">
      <c r="A34" s="74"/>
      <c r="B34" s="73"/>
      <c r="C34" s="9" t="s">
        <v>42</v>
      </c>
      <c r="D34" s="73"/>
      <c r="E34" s="78"/>
      <c r="F34" s="84"/>
    </row>
    <row r="35" spans="1:6" ht="16.5">
      <c r="A35" s="74"/>
      <c r="B35" s="73"/>
      <c r="C35" s="9" t="s">
        <v>43</v>
      </c>
      <c r="D35" s="73"/>
      <c r="E35" s="78"/>
      <c r="F35" s="84"/>
    </row>
    <row r="36" spans="1:6" ht="16.5">
      <c r="A36" s="74"/>
      <c r="B36" s="73"/>
      <c r="C36" s="9" t="s">
        <v>44</v>
      </c>
      <c r="D36" s="73"/>
      <c r="E36" s="78"/>
      <c r="F36" s="84"/>
    </row>
    <row r="37" spans="1:6" ht="16.5">
      <c r="A37" s="74"/>
      <c r="B37" s="73"/>
      <c r="C37" s="9" t="s">
        <v>45</v>
      </c>
      <c r="D37" s="73"/>
      <c r="E37" s="78"/>
      <c r="F37" s="84"/>
    </row>
    <row r="38" spans="1:6" ht="16.5">
      <c r="A38" s="74"/>
      <c r="B38" s="73"/>
      <c r="C38" s="9" t="s">
        <v>46</v>
      </c>
      <c r="D38" s="73"/>
      <c r="E38" s="78"/>
      <c r="F38" s="84"/>
    </row>
    <row r="39" spans="1:6" ht="16.5">
      <c r="A39" s="74"/>
      <c r="B39" s="73"/>
      <c r="C39" s="9" t="s">
        <v>47</v>
      </c>
      <c r="D39" s="73"/>
      <c r="E39" s="78"/>
      <c r="F39" s="84"/>
    </row>
    <row r="40" spans="1:6" ht="16.5">
      <c r="A40" s="74"/>
      <c r="B40" s="73"/>
      <c r="C40" s="9" t="s">
        <v>48</v>
      </c>
      <c r="D40" s="73"/>
      <c r="E40" s="78"/>
      <c r="F40" s="84"/>
    </row>
    <row r="41" spans="1:6" ht="33">
      <c r="A41" s="74"/>
      <c r="B41" s="73"/>
      <c r="C41" s="9" t="s">
        <v>49</v>
      </c>
      <c r="D41" s="73"/>
      <c r="E41" s="78"/>
      <c r="F41" s="84"/>
    </row>
    <row r="42" spans="1:6" ht="33">
      <c r="A42" s="74"/>
      <c r="B42" s="73"/>
      <c r="C42" s="9" t="s">
        <v>50</v>
      </c>
      <c r="D42" s="73"/>
      <c r="E42" s="78"/>
      <c r="F42" s="84"/>
    </row>
    <row r="43" spans="1:6" ht="33">
      <c r="A43" s="74"/>
      <c r="B43" s="73"/>
      <c r="C43" s="9" t="s">
        <v>51</v>
      </c>
      <c r="D43" s="73"/>
      <c r="E43" s="79"/>
      <c r="F43" s="85"/>
    </row>
    <row r="44" spans="1:6" ht="16.5">
      <c r="A44" s="74">
        <v>15</v>
      </c>
      <c r="B44" s="73" t="s">
        <v>5</v>
      </c>
      <c r="C44" s="4" t="s">
        <v>52</v>
      </c>
      <c r="D44" s="75"/>
      <c r="E44" s="83" t="s">
        <v>72</v>
      </c>
      <c r="F44" s="83" t="s">
        <v>179</v>
      </c>
    </row>
    <row r="45" spans="1:6" ht="49.5">
      <c r="A45" s="74"/>
      <c r="B45" s="73"/>
      <c r="C45" s="4" t="s">
        <v>53</v>
      </c>
      <c r="D45" s="75"/>
      <c r="E45" s="84"/>
      <c r="F45" s="84"/>
    </row>
    <row r="46" spans="1:6" ht="33">
      <c r="A46" s="74"/>
      <c r="B46" s="73"/>
      <c r="C46" s="4" t="s">
        <v>54</v>
      </c>
      <c r="D46" s="75"/>
      <c r="E46" s="85"/>
      <c r="F46" s="85"/>
    </row>
    <row r="47" spans="1:6" ht="16.5">
      <c r="A47" s="74">
        <v>16</v>
      </c>
      <c r="B47" s="73" t="s">
        <v>6</v>
      </c>
      <c r="C47" s="11" t="s">
        <v>55</v>
      </c>
      <c r="D47" s="73" t="s">
        <v>60</v>
      </c>
      <c r="E47" s="77" t="s">
        <v>183</v>
      </c>
      <c r="F47" s="83" t="s">
        <v>177</v>
      </c>
    </row>
    <row r="48" spans="1:6" ht="16.5">
      <c r="A48" s="74"/>
      <c r="B48" s="73"/>
      <c r="C48" s="11" t="s">
        <v>56</v>
      </c>
      <c r="D48" s="73"/>
      <c r="E48" s="78"/>
      <c r="F48" s="84"/>
    </row>
    <row r="49" spans="1:6" ht="49.5">
      <c r="A49" s="74"/>
      <c r="B49" s="73"/>
      <c r="C49" s="11" t="s">
        <v>57</v>
      </c>
      <c r="D49" s="73"/>
      <c r="E49" s="78"/>
      <c r="F49" s="84"/>
    </row>
    <row r="50" spans="1:6" ht="33">
      <c r="A50" s="74"/>
      <c r="B50" s="73"/>
      <c r="C50" s="11" t="s">
        <v>58</v>
      </c>
      <c r="D50" s="73"/>
      <c r="E50" s="78"/>
      <c r="F50" s="84"/>
    </row>
    <row r="51" spans="1:6" ht="33">
      <c r="A51" s="74"/>
      <c r="B51" s="73"/>
      <c r="C51" s="6" t="s">
        <v>59</v>
      </c>
      <c r="D51" s="73"/>
      <c r="E51" s="79"/>
      <c r="F51" s="85"/>
    </row>
    <row r="52" spans="1:6" ht="16.5">
      <c r="A52" s="74">
        <v>18</v>
      </c>
      <c r="B52" s="73" t="s">
        <v>7</v>
      </c>
      <c r="C52" s="5" t="s">
        <v>61</v>
      </c>
      <c r="D52" s="75"/>
      <c r="E52" s="80" t="s">
        <v>71</v>
      </c>
      <c r="F52" s="74" t="s">
        <v>179</v>
      </c>
    </row>
    <row r="53" spans="1:6" ht="16.5">
      <c r="A53" s="74"/>
      <c r="B53" s="73"/>
      <c r="C53" s="5" t="s">
        <v>62</v>
      </c>
      <c r="D53" s="75"/>
      <c r="E53" s="81"/>
      <c r="F53" s="74"/>
    </row>
    <row r="54" spans="1:6" ht="33">
      <c r="A54" s="74"/>
      <c r="B54" s="73"/>
      <c r="C54" s="5" t="s">
        <v>63</v>
      </c>
      <c r="D54" s="75"/>
      <c r="E54" s="81"/>
      <c r="F54" s="74"/>
    </row>
    <row r="55" spans="1:6" ht="49.5">
      <c r="A55" s="74"/>
      <c r="B55" s="73"/>
      <c r="C55" s="5" t="s">
        <v>64</v>
      </c>
      <c r="D55" s="75"/>
      <c r="E55" s="82"/>
      <c r="F55" s="74"/>
    </row>
    <row r="56" spans="1:6" ht="51">
      <c r="A56" s="3">
        <v>19</v>
      </c>
      <c r="B56" s="23" t="s">
        <v>8</v>
      </c>
      <c r="C56" s="5" t="s">
        <v>65</v>
      </c>
      <c r="D56" s="7"/>
      <c r="E56" s="19" t="s">
        <v>184</v>
      </c>
      <c r="F56" s="19" t="s">
        <v>179</v>
      </c>
    </row>
    <row r="57" spans="1:6" ht="16.5">
      <c r="A57" s="74">
        <v>20</v>
      </c>
      <c r="B57" s="73" t="s">
        <v>9</v>
      </c>
      <c r="C57" s="5" t="s">
        <v>66</v>
      </c>
      <c r="D57" s="74"/>
      <c r="E57" s="74" t="s">
        <v>181</v>
      </c>
      <c r="F57" s="74" t="s">
        <v>179</v>
      </c>
    </row>
    <row r="58" spans="1:6" ht="33">
      <c r="A58" s="74"/>
      <c r="B58" s="73"/>
      <c r="C58" s="5" t="s">
        <v>67</v>
      </c>
      <c r="D58" s="74"/>
      <c r="E58" s="74"/>
      <c r="F58" s="74"/>
    </row>
    <row r="59" spans="1:6" ht="49.5">
      <c r="A59" s="74"/>
      <c r="B59" s="73"/>
      <c r="C59" s="5" t="s">
        <v>68</v>
      </c>
      <c r="D59" s="74"/>
      <c r="E59" s="74"/>
      <c r="F59" s="74"/>
    </row>
    <row r="60" spans="1:6" ht="16.5">
      <c r="A60" s="74"/>
      <c r="B60" s="73"/>
      <c r="C60" s="8" t="s">
        <v>69</v>
      </c>
      <c r="D60" s="74"/>
      <c r="E60" s="74"/>
      <c r="F60" s="74"/>
    </row>
  </sheetData>
  <sheetProtection/>
  <mergeCells count="31">
    <mergeCell ref="F5:F10"/>
    <mergeCell ref="F11:F43"/>
    <mergeCell ref="F44:F46"/>
    <mergeCell ref="F47:F51"/>
    <mergeCell ref="E44:E46"/>
    <mergeCell ref="F52:F55"/>
    <mergeCell ref="F57:F60"/>
    <mergeCell ref="A52:A55"/>
    <mergeCell ref="B52:B55"/>
    <mergeCell ref="A57:A60"/>
    <mergeCell ref="B57:B60"/>
    <mergeCell ref="D57:D60"/>
    <mergeCell ref="D52:D55"/>
    <mergeCell ref="E52:E55"/>
    <mergeCell ref="E57:E60"/>
    <mergeCell ref="A47:A51"/>
    <mergeCell ref="B47:B51"/>
    <mergeCell ref="D47:D51"/>
    <mergeCell ref="A2:F2"/>
    <mergeCell ref="B11:B43"/>
    <mergeCell ref="B5:B10"/>
    <mergeCell ref="A5:A10"/>
    <mergeCell ref="A11:A43"/>
    <mergeCell ref="E11:E43"/>
    <mergeCell ref="E47:E51"/>
    <mergeCell ref="D5:D10"/>
    <mergeCell ref="D11:D43"/>
    <mergeCell ref="E5:E10"/>
    <mergeCell ref="D44:D46"/>
    <mergeCell ref="A44:A46"/>
    <mergeCell ref="B44:B4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zoomScale="90" zoomScaleNormal="90" zoomScaleSheetLayoutView="85" zoomScalePageLayoutView="0" workbookViewId="0" topLeftCell="A7">
      <selection activeCell="E18" sqref="E18"/>
    </sheetView>
  </sheetViews>
  <sheetFormatPr defaultColWidth="9.140625" defaultRowHeight="15"/>
  <cols>
    <col min="1" max="1" width="42.57421875" style="14" customWidth="1"/>
    <col min="2" max="7" width="14.8515625" style="14" customWidth="1"/>
    <col min="8" max="16384" width="9.140625" style="14" customWidth="1"/>
  </cols>
  <sheetData>
    <row r="1" spans="1:6" ht="16.5">
      <c r="A1" s="86" t="s">
        <v>74</v>
      </c>
      <c r="B1" s="86"/>
      <c r="C1" s="86"/>
      <c r="D1" s="86"/>
      <c r="E1" s="86"/>
      <c r="F1" s="86"/>
    </row>
    <row r="3" spans="1:7" ht="16.5">
      <c r="A3" s="16" t="s">
        <v>75</v>
      </c>
      <c r="B3" s="90" t="s">
        <v>83</v>
      </c>
      <c r="C3" s="90"/>
      <c r="D3" s="90"/>
      <c r="E3" s="90"/>
      <c r="F3" s="90"/>
      <c r="G3" s="52"/>
    </row>
    <row r="4" spans="1:7" ht="16.5">
      <c r="A4" s="16" t="s">
        <v>76</v>
      </c>
      <c r="B4" s="90">
        <v>5403102702</v>
      </c>
      <c r="C4" s="90"/>
      <c r="D4" s="90"/>
      <c r="E4" s="90"/>
      <c r="F4" s="90"/>
      <c r="G4" s="52"/>
    </row>
    <row r="5" spans="1:7" ht="16.5">
      <c r="A5" s="16" t="s">
        <v>77</v>
      </c>
      <c r="B5" s="90">
        <v>546050001</v>
      </c>
      <c r="C5" s="90"/>
      <c r="D5" s="90"/>
      <c r="E5" s="90"/>
      <c r="F5" s="90"/>
      <c r="G5" s="52"/>
    </row>
    <row r="6" spans="1:7" ht="16.5">
      <c r="A6" s="16" t="s">
        <v>78</v>
      </c>
      <c r="B6" s="90" t="s">
        <v>84</v>
      </c>
      <c r="C6" s="90"/>
      <c r="D6" s="90"/>
      <c r="E6" s="90"/>
      <c r="F6" s="90"/>
      <c r="G6" s="52"/>
    </row>
    <row r="7" spans="1:7" ht="33">
      <c r="A7" s="16" t="s">
        <v>79</v>
      </c>
      <c r="B7" s="90" t="s">
        <v>229</v>
      </c>
      <c r="C7" s="90"/>
      <c r="D7" s="90"/>
      <c r="E7" s="90"/>
      <c r="F7" s="90"/>
      <c r="G7" s="52"/>
    </row>
    <row r="8" spans="1:7" ht="16.5">
      <c r="A8" s="16" t="s">
        <v>80</v>
      </c>
      <c r="B8" s="90" t="s">
        <v>85</v>
      </c>
      <c r="C8" s="90"/>
      <c r="D8" s="90"/>
      <c r="E8" s="90"/>
      <c r="F8" s="90"/>
      <c r="G8" s="52"/>
    </row>
    <row r="9" spans="1:7" ht="16.5">
      <c r="A9" s="16" t="s">
        <v>81</v>
      </c>
      <c r="B9" s="90" t="s">
        <v>230</v>
      </c>
      <c r="C9" s="90"/>
      <c r="D9" s="90"/>
      <c r="E9" s="90"/>
      <c r="F9" s="90"/>
      <c r="G9" s="52"/>
    </row>
    <row r="10" spans="1:7" ht="16.5">
      <c r="A10" s="16" t="s">
        <v>82</v>
      </c>
      <c r="B10" s="90" t="s">
        <v>86</v>
      </c>
      <c r="C10" s="90"/>
      <c r="D10" s="90"/>
      <c r="E10" s="90"/>
      <c r="F10" s="90"/>
      <c r="G10" s="52"/>
    </row>
    <row r="12" spans="1:7" ht="16.5">
      <c r="A12" s="91" t="s">
        <v>235</v>
      </c>
      <c r="B12" s="91" t="s">
        <v>234</v>
      </c>
      <c r="C12" s="91"/>
      <c r="D12" s="91"/>
      <c r="E12" s="91"/>
      <c r="F12" s="91"/>
      <c r="G12" s="91"/>
    </row>
    <row r="13" spans="1:7" ht="16.5">
      <c r="A13" s="91"/>
      <c r="B13" s="91" t="s">
        <v>231</v>
      </c>
      <c r="C13" s="91"/>
      <c r="D13" s="91" t="s">
        <v>232</v>
      </c>
      <c r="E13" s="91"/>
      <c r="F13" s="91" t="s">
        <v>233</v>
      </c>
      <c r="G13" s="91"/>
    </row>
    <row r="14" spans="1:7" s="36" customFormat="1" ht="16.5">
      <c r="A14" s="91"/>
      <c r="B14" s="15" t="s">
        <v>241</v>
      </c>
      <c r="C14" s="15" t="s">
        <v>237</v>
      </c>
      <c r="D14" s="15" t="s">
        <v>236</v>
      </c>
      <c r="E14" s="15" t="s">
        <v>237</v>
      </c>
      <c r="F14" s="15" t="s">
        <v>236</v>
      </c>
      <c r="G14" s="15" t="s">
        <v>237</v>
      </c>
    </row>
    <row r="15" spans="1:7" ht="16.5">
      <c r="A15" s="16" t="s">
        <v>87</v>
      </c>
      <c r="B15" s="87" t="s">
        <v>242</v>
      </c>
      <c r="C15" s="88" t="s">
        <v>243</v>
      </c>
      <c r="D15" s="87" t="s">
        <v>244</v>
      </c>
      <c r="E15" s="88" t="s">
        <v>246</v>
      </c>
      <c r="F15" s="87" t="s">
        <v>245</v>
      </c>
      <c r="G15" s="88" t="s">
        <v>247</v>
      </c>
    </row>
    <row r="16" spans="1:7" ht="33">
      <c r="A16" s="16" t="s">
        <v>88</v>
      </c>
      <c r="B16" s="87"/>
      <c r="C16" s="89"/>
      <c r="D16" s="87"/>
      <c r="E16" s="89"/>
      <c r="F16" s="87"/>
      <c r="G16" s="89"/>
    </row>
    <row r="17" spans="1:7" ht="33">
      <c r="A17" s="16" t="s">
        <v>89</v>
      </c>
      <c r="B17" s="51" t="s">
        <v>224</v>
      </c>
      <c r="C17" s="51" t="s">
        <v>224</v>
      </c>
      <c r="D17" s="51" t="s">
        <v>224</v>
      </c>
      <c r="E17" s="51" t="s">
        <v>224</v>
      </c>
      <c r="F17" s="51" t="s">
        <v>224</v>
      </c>
      <c r="G17" s="51" t="s">
        <v>224</v>
      </c>
    </row>
    <row r="18" spans="1:7" ht="66">
      <c r="A18" s="16" t="s">
        <v>90</v>
      </c>
      <c r="B18" s="51" t="s">
        <v>224</v>
      </c>
      <c r="C18" s="51" t="s">
        <v>224</v>
      </c>
      <c r="D18" s="51" t="s">
        <v>224</v>
      </c>
      <c r="E18" s="51" t="s">
        <v>224</v>
      </c>
      <c r="F18" s="51" t="s">
        <v>224</v>
      </c>
      <c r="G18" s="51" t="s">
        <v>224</v>
      </c>
    </row>
    <row r="19" spans="1:7" ht="49.5">
      <c r="A19" s="16" t="s">
        <v>91</v>
      </c>
      <c r="B19" s="51" t="s">
        <v>224</v>
      </c>
      <c r="C19" s="51" t="s">
        <v>224</v>
      </c>
      <c r="D19" s="51" t="s">
        <v>224</v>
      </c>
      <c r="E19" s="51" t="s">
        <v>224</v>
      </c>
      <c r="F19" s="51" t="s">
        <v>224</v>
      </c>
      <c r="G19" s="51" t="s">
        <v>224</v>
      </c>
    </row>
    <row r="20" spans="1:7" ht="33">
      <c r="A20" s="16" t="s">
        <v>92</v>
      </c>
      <c r="B20" s="51" t="s">
        <v>224</v>
      </c>
      <c r="C20" s="51" t="s">
        <v>224</v>
      </c>
      <c r="D20" s="51" t="s">
        <v>224</v>
      </c>
      <c r="E20" s="51" t="s">
        <v>224</v>
      </c>
      <c r="F20" s="51" t="s">
        <v>224</v>
      </c>
      <c r="G20" s="51" t="s">
        <v>224</v>
      </c>
    </row>
  </sheetData>
  <sheetProtection/>
  <mergeCells count="20">
    <mergeCell ref="A12:A14"/>
    <mergeCell ref="B6:F6"/>
    <mergeCell ref="B13:C13"/>
    <mergeCell ref="D13:E13"/>
    <mergeCell ref="F13:G13"/>
    <mergeCell ref="B7:F7"/>
    <mergeCell ref="B8:F8"/>
    <mergeCell ref="B9:F9"/>
    <mergeCell ref="B10:F10"/>
    <mergeCell ref="B12:G12"/>
    <mergeCell ref="A1:F1"/>
    <mergeCell ref="D15:D16"/>
    <mergeCell ref="E15:E16"/>
    <mergeCell ref="F15:F16"/>
    <mergeCell ref="G15:G16"/>
    <mergeCell ref="B15:B16"/>
    <mergeCell ref="C15:C16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2"/>
  <sheetViews>
    <sheetView tabSelected="1" zoomScale="90" zoomScaleNormal="90" zoomScalePageLayoutView="0" workbookViewId="0" topLeftCell="A22">
      <selection activeCell="F41" sqref="F41"/>
    </sheetView>
  </sheetViews>
  <sheetFormatPr defaultColWidth="9.140625" defaultRowHeight="15"/>
  <cols>
    <col min="1" max="1" width="60.421875" style="14" customWidth="1"/>
    <col min="2" max="5" width="16.421875" style="14" customWidth="1"/>
    <col min="6" max="6" width="16.00390625" style="14" customWidth="1"/>
    <col min="7" max="20" width="9.140625" style="14" customWidth="1"/>
    <col min="21" max="16384" width="9.140625" style="14" customWidth="1"/>
  </cols>
  <sheetData>
    <row r="1" spans="1:2" ht="16.5">
      <c r="A1" s="86" t="s">
        <v>94</v>
      </c>
      <c r="B1" s="86"/>
    </row>
    <row r="3" spans="1:6" ht="16.5">
      <c r="A3" s="16" t="s">
        <v>75</v>
      </c>
      <c r="B3" s="96" t="s">
        <v>83</v>
      </c>
      <c r="C3" s="96"/>
      <c r="D3" s="96"/>
      <c r="E3" s="96"/>
      <c r="F3" s="96"/>
    </row>
    <row r="4" spans="1:6" ht="16.5">
      <c r="A4" s="16" t="s">
        <v>76</v>
      </c>
      <c r="B4" s="96">
        <v>5403102702</v>
      </c>
      <c r="C4" s="96"/>
      <c r="D4" s="96"/>
      <c r="E4" s="96"/>
      <c r="F4" s="96"/>
    </row>
    <row r="5" spans="1:6" ht="16.5">
      <c r="A5" s="16" t="s">
        <v>77</v>
      </c>
      <c r="B5" s="96">
        <v>546050001</v>
      </c>
      <c r="C5" s="96"/>
      <c r="D5" s="96"/>
      <c r="E5" s="96"/>
      <c r="F5" s="96"/>
    </row>
    <row r="6" spans="1:6" ht="16.5" customHeight="1">
      <c r="A6" s="16" t="s">
        <v>78</v>
      </c>
      <c r="B6" s="96" t="s">
        <v>84</v>
      </c>
      <c r="C6" s="96"/>
      <c r="D6" s="96"/>
      <c r="E6" s="96"/>
      <c r="F6" s="96"/>
    </row>
    <row r="8" spans="1:6" ht="33" customHeight="1">
      <c r="A8" s="92" t="s">
        <v>0</v>
      </c>
      <c r="B8" s="94" t="s">
        <v>252</v>
      </c>
      <c r="C8" s="95"/>
      <c r="D8" s="95"/>
      <c r="E8" s="95"/>
      <c r="F8" s="95"/>
    </row>
    <row r="9" spans="1:6" ht="49.5">
      <c r="A9" s="93"/>
      <c r="B9" s="15" t="s">
        <v>238</v>
      </c>
      <c r="C9" s="15" t="s">
        <v>239</v>
      </c>
      <c r="D9" s="15" t="s">
        <v>240</v>
      </c>
      <c r="E9" s="15" t="s">
        <v>253</v>
      </c>
      <c r="F9" s="15" t="s">
        <v>254</v>
      </c>
    </row>
    <row r="10" spans="1:6" ht="52.5" customHeight="1">
      <c r="A10" s="9" t="s">
        <v>103</v>
      </c>
      <c r="B10" s="62" t="s">
        <v>222</v>
      </c>
      <c r="C10" s="62" t="s">
        <v>222</v>
      </c>
      <c r="D10" s="62" t="s">
        <v>222</v>
      </c>
      <c r="E10" s="62" t="s">
        <v>222</v>
      </c>
      <c r="F10" s="62" t="s">
        <v>222</v>
      </c>
    </row>
    <row r="11" spans="1:9" ht="16.5">
      <c r="A11" s="9" t="s">
        <v>102</v>
      </c>
      <c r="B11" s="39">
        <v>38345.9</v>
      </c>
      <c r="C11" s="39">
        <v>40641.8</v>
      </c>
      <c r="D11" s="39">
        <v>42069.4</v>
      </c>
      <c r="E11" s="39">
        <f>(B11+C11+D11)/3</f>
        <v>40352.36666666667</v>
      </c>
      <c r="F11" s="39">
        <v>48243.95477411451</v>
      </c>
      <c r="I11" s="63"/>
    </row>
    <row r="12" spans="1:9" ht="33">
      <c r="A12" s="9" t="s">
        <v>95</v>
      </c>
      <c r="B12" s="39">
        <f>SUM(B13:B27)-B16-B17</f>
        <v>37779.2</v>
      </c>
      <c r="C12" s="39">
        <f>SUM(C13:C27)-C16-C17</f>
        <v>40041.184</v>
      </c>
      <c r="D12" s="39">
        <f>SUM(D13:D27)-D16-D17</f>
        <v>41447.700000000004</v>
      </c>
      <c r="E12" s="39">
        <f>SUM(E13:E27)-E16-E17</f>
        <v>39756.02799666667</v>
      </c>
      <c r="F12" s="39">
        <v>47394.76777411451</v>
      </c>
      <c r="G12" s="63"/>
      <c r="I12" s="63"/>
    </row>
    <row r="13" spans="1:9" ht="16.5">
      <c r="A13" s="10" t="s">
        <v>101</v>
      </c>
      <c r="B13" s="39">
        <v>0</v>
      </c>
      <c r="C13" s="39">
        <v>0</v>
      </c>
      <c r="D13" s="39">
        <v>0</v>
      </c>
      <c r="E13" s="39">
        <f aca="true" t="shared" si="0" ref="E13:E27">(B13+C13+D13)/3</f>
        <v>0</v>
      </c>
      <c r="F13" s="39">
        <v>0</v>
      </c>
      <c r="I13" s="63"/>
    </row>
    <row r="14" spans="1:9" ht="49.5">
      <c r="A14" s="10" t="s">
        <v>100</v>
      </c>
      <c r="B14" s="39">
        <v>19168.6</v>
      </c>
      <c r="C14" s="39">
        <v>21430.504</v>
      </c>
      <c r="D14" s="39">
        <v>22005.5</v>
      </c>
      <c r="E14" s="39">
        <f t="shared" si="0"/>
        <v>20868.201333333334</v>
      </c>
      <c r="F14" s="39">
        <f>3!F16</f>
        <v>23089.897129999998</v>
      </c>
      <c r="I14" s="63"/>
    </row>
    <row r="15" spans="1:9" ht="49.5">
      <c r="A15" s="10" t="s">
        <v>98</v>
      </c>
      <c r="B15" s="39">
        <v>3131.1</v>
      </c>
      <c r="C15" s="39">
        <v>3131.103</v>
      </c>
      <c r="D15" s="39">
        <v>3381.6</v>
      </c>
      <c r="E15" s="39">
        <f>E16*E17</f>
        <v>3214.601</v>
      </c>
      <c r="F15" s="39">
        <f>3!F81</f>
        <v>5024.73645</v>
      </c>
      <c r="I15" s="63"/>
    </row>
    <row r="16" spans="1:9" ht="16.5">
      <c r="A16" s="17" t="s">
        <v>96</v>
      </c>
      <c r="B16" s="39">
        <f>B15/B17</f>
        <v>1.8</v>
      </c>
      <c r="C16" s="39">
        <f>C15/C17</f>
        <v>1.8000017246335154</v>
      </c>
      <c r="D16" s="39">
        <f>D15/D17</f>
        <v>1.9440068985340615</v>
      </c>
      <c r="E16" s="39">
        <f t="shared" si="0"/>
        <v>1.8480028743891923</v>
      </c>
      <c r="F16" s="39">
        <f>F15/F17</f>
        <v>1.7524352105543637</v>
      </c>
      <c r="I16" s="63"/>
    </row>
    <row r="17" spans="1:9" ht="16.5">
      <c r="A17" s="17" t="s">
        <v>97</v>
      </c>
      <c r="B17" s="39">
        <v>1739.5</v>
      </c>
      <c r="C17" s="39">
        <v>1739.5</v>
      </c>
      <c r="D17" s="39">
        <v>1739.5</v>
      </c>
      <c r="E17" s="39">
        <f t="shared" si="0"/>
        <v>1739.5</v>
      </c>
      <c r="F17" s="39">
        <f>3!F84</f>
        <v>2867.288</v>
      </c>
      <c r="I17" s="63"/>
    </row>
    <row r="18" spans="1:9" ht="33">
      <c r="A18" s="10" t="s">
        <v>99</v>
      </c>
      <c r="B18" s="39">
        <v>434.1</v>
      </c>
      <c r="C18" s="39">
        <v>434.109</v>
      </c>
      <c r="D18" s="39">
        <v>477.6</v>
      </c>
      <c r="E18" s="39">
        <f t="shared" si="0"/>
        <v>448.60300000000007</v>
      </c>
      <c r="F18" s="39">
        <v>183.47792</v>
      </c>
      <c r="I18" s="63"/>
    </row>
    <row r="19" spans="1:9" ht="33">
      <c r="A19" s="10" t="s">
        <v>104</v>
      </c>
      <c r="B19" s="39">
        <v>0</v>
      </c>
      <c r="C19" s="39">
        <v>0</v>
      </c>
      <c r="D19" s="39">
        <v>0</v>
      </c>
      <c r="E19" s="53">
        <f t="shared" si="0"/>
        <v>0</v>
      </c>
      <c r="F19" s="39">
        <v>0</v>
      </c>
      <c r="I19" s="63"/>
    </row>
    <row r="20" spans="1:9" ht="33">
      <c r="A20" s="10" t="s">
        <v>105</v>
      </c>
      <c r="B20" s="39">
        <f>3963.3+1386.3</f>
        <v>5349.6</v>
      </c>
      <c r="C20" s="39">
        <f>3963.3+1386.3</f>
        <v>5349.6</v>
      </c>
      <c r="D20" s="39">
        <f>4165.4+1457</f>
        <v>5622.4</v>
      </c>
      <c r="E20" s="53">
        <v>5440.53333</v>
      </c>
      <c r="F20" s="39">
        <v>5835.24999</v>
      </c>
      <c r="I20" s="63"/>
    </row>
    <row r="21" spans="1:9" ht="33">
      <c r="A21" s="10" t="s">
        <v>106</v>
      </c>
      <c r="B21" s="39">
        <v>2485</v>
      </c>
      <c r="C21" s="39">
        <v>2485.04</v>
      </c>
      <c r="D21" s="39">
        <v>2485</v>
      </c>
      <c r="E21" s="53">
        <f t="shared" si="0"/>
        <v>2485.0133333333333</v>
      </c>
      <c r="F21" s="39">
        <v>7536.437039999997</v>
      </c>
      <c r="I21" s="63"/>
    </row>
    <row r="22" spans="1:9" ht="16.5">
      <c r="A22" s="10" t="s">
        <v>108</v>
      </c>
      <c r="B22" s="39">
        <v>3158</v>
      </c>
      <c r="C22" s="39">
        <v>3158.02</v>
      </c>
      <c r="D22" s="39">
        <v>3284.3</v>
      </c>
      <c r="E22" s="39">
        <f t="shared" si="0"/>
        <v>3200.1066666666666</v>
      </c>
      <c r="F22" s="39">
        <v>2951.0258599999997</v>
      </c>
      <c r="I22" s="63"/>
    </row>
    <row r="23" spans="1:9" ht="16.5">
      <c r="A23" s="17" t="s">
        <v>107</v>
      </c>
      <c r="B23" s="39">
        <v>0</v>
      </c>
      <c r="C23" s="39">
        <v>0</v>
      </c>
      <c r="D23" s="39">
        <v>0</v>
      </c>
      <c r="E23" s="39">
        <f t="shared" si="0"/>
        <v>0</v>
      </c>
      <c r="F23" s="39">
        <v>0</v>
      </c>
      <c r="G23" s="63"/>
      <c r="I23" s="63"/>
    </row>
    <row r="24" spans="1:9" ht="16.5">
      <c r="A24" s="10" t="s">
        <v>262</v>
      </c>
      <c r="B24" s="39">
        <v>1686.8</v>
      </c>
      <c r="C24" s="39">
        <v>1686.808</v>
      </c>
      <c r="D24" s="39">
        <v>1754.3</v>
      </c>
      <c r="E24" s="39">
        <f t="shared" si="0"/>
        <v>1709.3026666666667</v>
      </c>
      <c r="F24" s="39">
        <v>1425.231841701474</v>
      </c>
      <c r="I24" s="63"/>
    </row>
    <row r="25" spans="1:9" ht="16.5">
      <c r="A25" s="17" t="s">
        <v>107</v>
      </c>
      <c r="B25" s="39">
        <v>0</v>
      </c>
      <c r="C25" s="39">
        <v>0</v>
      </c>
      <c r="D25" s="39">
        <v>0</v>
      </c>
      <c r="E25" s="39">
        <f t="shared" si="0"/>
        <v>0</v>
      </c>
      <c r="F25" s="39">
        <v>416.4</v>
      </c>
      <c r="I25" s="63"/>
    </row>
    <row r="26" spans="1:9" ht="33">
      <c r="A26" s="10" t="s">
        <v>109</v>
      </c>
      <c r="B26" s="39">
        <v>2366</v>
      </c>
      <c r="C26" s="39">
        <v>2366</v>
      </c>
      <c r="D26" s="39">
        <v>2437</v>
      </c>
      <c r="E26" s="39">
        <f t="shared" si="0"/>
        <v>2389.6666666666665</v>
      </c>
      <c r="F26" s="39">
        <v>1348.7115400000002</v>
      </c>
      <c r="I26" s="63"/>
    </row>
    <row r="27" spans="1:9" ht="49.5">
      <c r="A27" s="10" t="s">
        <v>110</v>
      </c>
      <c r="B27" s="39">
        <v>0</v>
      </c>
      <c r="C27" s="39">
        <v>0</v>
      </c>
      <c r="D27" s="39">
        <v>0</v>
      </c>
      <c r="E27" s="39">
        <f t="shared" si="0"/>
        <v>0</v>
      </c>
      <c r="F27" s="39">
        <v>0</v>
      </c>
      <c r="I27" s="63"/>
    </row>
    <row r="28" spans="1:9" ht="33">
      <c r="A28" s="9" t="s">
        <v>111</v>
      </c>
      <c r="B28" s="39">
        <f>B11-B12</f>
        <v>566.7000000000044</v>
      </c>
      <c r="C28" s="39">
        <v>600.6</v>
      </c>
      <c r="D28" s="39">
        <v>621.7</v>
      </c>
      <c r="E28" s="39">
        <f>E11-E12</f>
        <v>596.3386699999974</v>
      </c>
      <c r="F28" s="39">
        <v>849.1869999999999</v>
      </c>
      <c r="I28" s="63"/>
    </row>
    <row r="29" spans="1:9" ht="16.5">
      <c r="A29" s="9" t="s">
        <v>112</v>
      </c>
      <c r="B29" s="39">
        <f>B30</f>
        <v>0</v>
      </c>
      <c r="C29" s="39">
        <v>0</v>
      </c>
      <c r="D29" s="39">
        <v>0</v>
      </c>
      <c r="E29" s="39">
        <v>0</v>
      </c>
      <c r="F29" s="39">
        <v>0</v>
      </c>
      <c r="I29" s="63"/>
    </row>
    <row r="30" spans="1:9" ht="66">
      <c r="A30" s="12" t="s">
        <v>113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I30" s="63"/>
    </row>
    <row r="31" spans="1:9" ht="16.5">
      <c r="A31" s="9" t="s">
        <v>114</v>
      </c>
      <c r="B31" s="37"/>
      <c r="C31" s="37"/>
      <c r="D31" s="37"/>
      <c r="E31" s="37"/>
      <c r="F31" s="37"/>
      <c r="I31" s="63"/>
    </row>
    <row r="32" spans="1:9" ht="16.5">
      <c r="A32" s="18" t="s">
        <v>122</v>
      </c>
      <c r="B32" s="37"/>
      <c r="C32" s="37"/>
      <c r="D32" s="37"/>
      <c r="E32" s="37"/>
      <c r="F32" s="37"/>
      <c r="I32" s="63"/>
    </row>
    <row r="33" spans="1:9" ht="135">
      <c r="A33" s="9" t="s">
        <v>121</v>
      </c>
      <c r="B33" s="37"/>
      <c r="C33" s="37"/>
      <c r="D33" s="37"/>
      <c r="E33" s="37"/>
      <c r="F33" s="68" t="s">
        <v>261</v>
      </c>
      <c r="I33" s="63"/>
    </row>
    <row r="34" spans="1:9" ht="16.5" customHeight="1">
      <c r="A34" s="9" t="s">
        <v>120</v>
      </c>
      <c r="B34" s="37">
        <v>50</v>
      </c>
      <c r="C34" s="37">
        <v>50</v>
      </c>
      <c r="D34" s="37">
        <v>50</v>
      </c>
      <c r="E34" s="37">
        <v>50</v>
      </c>
      <c r="F34" s="37">
        <v>50</v>
      </c>
      <c r="I34" s="63"/>
    </row>
    <row r="35" spans="1:9" ht="16.5">
      <c r="A35" s="9" t="s">
        <v>119</v>
      </c>
      <c r="B35" s="37">
        <v>25</v>
      </c>
      <c r="C35" s="37">
        <v>25</v>
      </c>
      <c r="D35" s="37">
        <v>25</v>
      </c>
      <c r="E35" s="37">
        <v>25</v>
      </c>
      <c r="F35" s="37">
        <v>25</v>
      </c>
      <c r="I35" s="63"/>
    </row>
    <row r="36" spans="1:9" ht="33">
      <c r="A36" s="9" t="s">
        <v>118</v>
      </c>
      <c r="B36" s="38">
        <v>48.1851</v>
      </c>
      <c r="C36" s="38">
        <v>47.586</v>
      </c>
      <c r="D36" s="38">
        <v>47.586</v>
      </c>
      <c r="E36" s="38">
        <f>(B36+C36+D36)/3</f>
        <v>47.7857</v>
      </c>
      <c r="F36" s="38">
        <v>44.8</v>
      </c>
      <c r="I36" s="63"/>
    </row>
    <row r="37" spans="1:9" ht="33">
      <c r="A37" s="9" t="s">
        <v>117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I37" s="63"/>
    </row>
    <row r="38" spans="1:9" ht="33">
      <c r="A38" s="9" t="s">
        <v>123</v>
      </c>
      <c r="B38" s="38">
        <v>4.0215</v>
      </c>
      <c r="C38" s="38">
        <v>4.0215</v>
      </c>
      <c r="D38" s="38">
        <v>4.0215</v>
      </c>
      <c r="E38" s="38">
        <v>4.0215</v>
      </c>
      <c r="F38" s="38">
        <v>4.635</v>
      </c>
      <c r="I38" s="63"/>
    </row>
    <row r="39" spans="1:9" ht="16.5">
      <c r="A39" s="18" t="s">
        <v>115</v>
      </c>
      <c r="B39" s="38">
        <v>3.547</v>
      </c>
      <c r="C39" s="38">
        <v>3.547</v>
      </c>
      <c r="D39" s="38">
        <v>3.547</v>
      </c>
      <c r="E39" s="38">
        <v>3.547</v>
      </c>
      <c r="F39" s="38">
        <v>4.32938</v>
      </c>
      <c r="I39" s="63"/>
    </row>
    <row r="40" spans="1:9" ht="16.5">
      <c r="A40" s="18" t="s">
        <v>116</v>
      </c>
      <c r="B40" s="38">
        <f>B38-B39</f>
        <v>0.4744999999999995</v>
      </c>
      <c r="C40" s="38">
        <f>C38-C39</f>
        <v>0.4744999999999995</v>
      </c>
      <c r="D40" s="38">
        <f>D38-D39</f>
        <v>0.4744999999999995</v>
      </c>
      <c r="E40" s="38">
        <f>E38-E39</f>
        <v>0.4744999999999995</v>
      </c>
      <c r="F40" s="38">
        <f>F38-F39</f>
        <v>0.3056200000000002</v>
      </c>
      <c r="I40" s="63"/>
    </row>
    <row r="41" spans="1:9" ht="33">
      <c r="A41" s="9" t="s">
        <v>125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  <c r="I41" s="63"/>
    </row>
    <row r="42" spans="1:9" ht="33">
      <c r="A42" s="9" t="s">
        <v>124</v>
      </c>
      <c r="B42" s="38">
        <f>2*2.905</f>
        <v>5.81</v>
      </c>
      <c r="C42" s="38">
        <f>2*2.905</f>
        <v>5.81</v>
      </c>
      <c r="D42" s="38">
        <f>2*2.905</f>
        <v>5.81</v>
      </c>
      <c r="E42" s="38">
        <f>2*2.905</f>
        <v>5.81</v>
      </c>
      <c r="F42" s="38">
        <f>2*2.905</f>
        <v>5.81</v>
      </c>
      <c r="I42" s="63"/>
    </row>
    <row r="43" spans="1:9" ht="16.5">
      <c r="A43" s="9" t="s">
        <v>126</v>
      </c>
      <c r="B43" s="37" t="s">
        <v>93</v>
      </c>
      <c r="C43" s="37" t="s">
        <v>93</v>
      </c>
      <c r="D43" s="37" t="s">
        <v>93</v>
      </c>
      <c r="E43" s="37" t="s">
        <v>93</v>
      </c>
      <c r="F43" s="37"/>
      <c r="I43" s="63"/>
    </row>
    <row r="44" spans="1:9" ht="16.5">
      <c r="A44" s="9" t="s">
        <v>127</v>
      </c>
      <c r="B44" s="37" t="s">
        <v>93</v>
      </c>
      <c r="C44" s="37" t="s">
        <v>93</v>
      </c>
      <c r="D44" s="37" t="s">
        <v>93</v>
      </c>
      <c r="E44" s="37" t="s">
        <v>93</v>
      </c>
      <c r="F44" s="37"/>
      <c r="I44" s="63"/>
    </row>
    <row r="45" spans="1:9" ht="16.5">
      <c r="A45" s="9" t="s">
        <v>128</v>
      </c>
      <c r="B45" s="37">
        <v>1</v>
      </c>
      <c r="C45" s="37">
        <v>1</v>
      </c>
      <c r="D45" s="37">
        <v>1</v>
      </c>
      <c r="E45" s="37">
        <v>1</v>
      </c>
      <c r="F45" s="37">
        <v>1</v>
      </c>
      <c r="I45" s="63"/>
    </row>
    <row r="46" spans="1:9" ht="16.5">
      <c r="A46" s="9" t="s">
        <v>129</v>
      </c>
      <c r="B46" s="37">
        <v>39</v>
      </c>
      <c r="C46" s="37">
        <v>39</v>
      </c>
      <c r="D46" s="37">
        <v>39</v>
      </c>
      <c r="E46" s="37">
        <v>39</v>
      </c>
      <c r="F46" s="37">
        <v>39</v>
      </c>
      <c r="I46" s="63"/>
    </row>
    <row r="47" spans="1:9" ht="33">
      <c r="A47" s="9" t="s">
        <v>130</v>
      </c>
      <c r="B47" s="37">
        <v>16</v>
      </c>
      <c r="C47" s="37">
        <v>16</v>
      </c>
      <c r="D47" s="37">
        <v>16</v>
      </c>
      <c r="E47" s="37">
        <v>16</v>
      </c>
      <c r="F47" s="67">
        <v>15.5</v>
      </c>
      <c r="I47" s="63"/>
    </row>
    <row r="48" spans="1:9" ht="33">
      <c r="A48" s="9" t="s">
        <v>131</v>
      </c>
      <c r="B48" s="37">
        <v>164.75</v>
      </c>
      <c r="C48" s="37">
        <v>164.75</v>
      </c>
      <c r="D48" s="37">
        <v>164.75</v>
      </c>
      <c r="E48" s="37">
        <v>164.75</v>
      </c>
      <c r="F48" s="37">
        <v>164.75</v>
      </c>
      <c r="I48" s="63"/>
    </row>
    <row r="49" spans="1:9" ht="33">
      <c r="A49" s="9" t="s">
        <v>132</v>
      </c>
      <c r="B49" s="37">
        <v>0.0591</v>
      </c>
      <c r="C49" s="37">
        <v>0.0591</v>
      </c>
      <c r="D49" s="37">
        <v>0.0591</v>
      </c>
      <c r="E49" s="37">
        <v>0.0591</v>
      </c>
      <c r="F49" s="65">
        <f>3!F84/(2!F36*1000)</f>
        <v>0.06400196428571428</v>
      </c>
      <c r="I49" s="63"/>
    </row>
    <row r="50" spans="1:9" ht="33">
      <c r="A50" s="9" t="s">
        <v>133</v>
      </c>
      <c r="B50" s="37">
        <v>0.4776</v>
      </c>
      <c r="C50" s="37">
        <v>0.4776</v>
      </c>
      <c r="D50" s="37">
        <v>0.4776</v>
      </c>
      <c r="E50" s="37">
        <v>0.4776</v>
      </c>
      <c r="F50" s="65">
        <f>15180/(F36*1000)</f>
        <v>0.33883928571428573</v>
      </c>
      <c r="I50" s="63"/>
    </row>
    <row r="52" ht="16.5">
      <c r="A52" s="14" t="s">
        <v>263</v>
      </c>
    </row>
  </sheetData>
  <sheetProtection/>
  <mergeCells count="7">
    <mergeCell ref="A1:B1"/>
    <mergeCell ref="A8:A9"/>
    <mergeCell ref="B8:F8"/>
    <mergeCell ref="B3:F3"/>
    <mergeCell ref="B4:F4"/>
    <mergeCell ref="B5:F5"/>
    <mergeCell ref="B6:F6"/>
  </mergeCells>
  <hyperlinks>
    <hyperlink ref="F33" r:id="rId1" display="http://www.elsib.ru/corpinfo/otchetnaya_inf/godovaya_buhgalt_otch.php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9"/>
  <sheetViews>
    <sheetView zoomScale="80" zoomScaleNormal="80" zoomScalePageLayoutView="0" workbookViewId="0" topLeftCell="A1">
      <selection activeCell="G25" sqref="G24:G25"/>
    </sheetView>
  </sheetViews>
  <sheetFormatPr defaultColWidth="9.140625" defaultRowHeight="15"/>
  <cols>
    <col min="1" max="1" width="58.57421875" style="13" customWidth="1"/>
    <col min="2" max="2" width="19.421875" style="13" customWidth="1"/>
    <col min="3" max="3" width="19.421875" style="40" customWidth="1"/>
    <col min="4" max="6" width="19.421875" style="13" customWidth="1"/>
    <col min="7" max="16384" width="9.140625" style="13" customWidth="1"/>
  </cols>
  <sheetData>
    <row r="1" spans="1:2" ht="16.5">
      <c r="A1" s="86" t="s">
        <v>134</v>
      </c>
      <c r="B1" s="86"/>
    </row>
    <row r="3" spans="1:6" ht="16.5">
      <c r="A3" s="16" t="s">
        <v>75</v>
      </c>
      <c r="B3" s="97" t="s">
        <v>83</v>
      </c>
      <c r="C3" s="98"/>
      <c r="D3" s="98"/>
      <c r="E3" s="98"/>
      <c r="F3" s="99"/>
    </row>
    <row r="4" spans="1:6" ht="16.5">
      <c r="A4" s="16" t="s">
        <v>76</v>
      </c>
      <c r="B4" s="97">
        <v>5403102702</v>
      </c>
      <c r="C4" s="98"/>
      <c r="D4" s="98"/>
      <c r="E4" s="98"/>
      <c r="F4" s="99"/>
    </row>
    <row r="5" spans="1:6" ht="16.5">
      <c r="A5" s="16" t="s">
        <v>77</v>
      </c>
      <c r="B5" s="97">
        <v>546050001</v>
      </c>
      <c r="C5" s="98"/>
      <c r="D5" s="98"/>
      <c r="E5" s="98"/>
      <c r="F5" s="99"/>
    </row>
    <row r="6" spans="1:6" ht="16.5" customHeight="1">
      <c r="A6" s="16" t="s">
        <v>78</v>
      </c>
      <c r="B6" s="100" t="s">
        <v>84</v>
      </c>
      <c r="C6" s="101"/>
      <c r="D6" s="101"/>
      <c r="E6" s="101"/>
      <c r="F6" s="102"/>
    </row>
    <row r="8" spans="1:6" ht="33">
      <c r="A8" s="21" t="s">
        <v>0</v>
      </c>
      <c r="B8" s="54" t="s">
        <v>257</v>
      </c>
      <c r="C8" s="54" t="s">
        <v>258</v>
      </c>
      <c r="D8" s="54" t="s">
        <v>259</v>
      </c>
      <c r="E8" s="56" t="s">
        <v>260</v>
      </c>
      <c r="F8" s="55" t="s">
        <v>256</v>
      </c>
    </row>
    <row r="9" spans="1:9" ht="16.5">
      <c r="A9" s="8" t="s">
        <v>135</v>
      </c>
      <c r="B9" s="58">
        <f>B16+B81</f>
        <v>22299.699999999997</v>
      </c>
      <c r="C9" s="58">
        <f>C16+C81</f>
        <v>24561.607</v>
      </c>
      <c r="D9" s="58">
        <f>D16+D81</f>
        <v>25387.1</v>
      </c>
      <c r="E9" s="58">
        <f>E16+E81</f>
        <v>24082.802333333333</v>
      </c>
      <c r="F9" s="58">
        <f>F16+F81</f>
        <v>28114.633579999998</v>
      </c>
      <c r="I9" s="66"/>
    </row>
    <row r="10" spans="1:6" ht="16.5" hidden="1">
      <c r="A10" s="22" t="s">
        <v>136</v>
      </c>
      <c r="B10" s="8"/>
      <c r="C10" s="8"/>
      <c r="D10" s="8"/>
      <c r="E10" s="8"/>
      <c r="F10" s="8"/>
    </row>
    <row r="11" spans="1:6" ht="16.5" hidden="1">
      <c r="A11" s="8" t="s">
        <v>137</v>
      </c>
      <c r="B11" s="33"/>
      <c r="C11" s="33"/>
      <c r="D11" s="33"/>
      <c r="E11" s="33"/>
      <c r="F11" s="33"/>
    </row>
    <row r="12" spans="1:6" ht="16.5" hidden="1">
      <c r="A12" s="8" t="s">
        <v>138</v>
      </c>
      <c r="B12" s="33"/>
      <c r="C12" s="33"/>
      <c r="D12" s="33"/>
      <c r="E12" s="33"/>
      <c r="F12" s="33"/>
    </row>
    <row r="13" spans="1:6" ht="16.5" hidden="1">
      <c r="A13" s="8" t="s">
        <v>139</v>
      </c>
      <c r="B13" s="33"/>
      <c r="C13" s="33"/>
      <c r="D13" s="33"/>
      <c r="E13" s="33"/>
      <c r="F13" s="33"/>
    </row>
    <row r="14" spans="1:6" ht="16.5" hidden="1">
      <c r="A14" s="8" t="s">
        <v>140</v>
      </c>
      <c r="B14" s="33"/>
      <c r="C14" s="33"/>
      <c r="D14" s="33"/>
      <c r="E14" s="33"/>
      <c r="F14" s="33"/>
    </row>
    <row r="15" spans="1:9" ht="16.5">
      <c r="A15" s="22" t="s">
        <v>141</v>
      </c>
      <c r="B15" s="8"/>
      <c r="C15" s="8"/>
      <c r="D15" s="8"/>
      <c r="E15" s="8"/>
      <c r="F15" s="8"/>
      <c r="I15" s="66"/>
    </row>
    <row r="16" spans="1:9" ht="16.5">
      <c r="A16" s="8" t="s">
        <v>142</v>
      </c>
      <c r="B16" s="57">
        <f>B21+B26</f>
        <v>19168.6</v>
      </c>
      <c r="C16" s="57">
        <f>C21+C26</f>
        <v>21430.504</v>
      </c>
      <c r="D16" s="57">
        <f>D21+D26</f>
        <v>22005.5</v>
      </c>
      <c r="E16" s="57">
        <f>E21+E26</f>
        <v>20868.201333333334</v>
      </c>
      <c r="F16" s="57">
        <f>F21+F26</f>
        <v>23089.897129999998</v>
      </c>
      <c r="I16" s="66"/>
    </row>
    <row r="17" spans="1:9" ht="16.5">
      <c r="A17" s="8" t="s">
        <v>143</v>
      </c>
      <c r="B17" s="57">
        <f>B16/B18*1000</f>
        <v>3042.9879275843036</v>
      </c>
      <c r="C17" s="57">
        <f>C16/C18*1000</f>
        <v>3402.0619635261387</v>
      </c>
      <c r="D17" s="57">
        <f>D16/D18*1000</f>
        <v>3493.341758942041</v>
      </c>
      <c r="E17" s="57">
        <f>E16/E18*1000</f>
        <v>3312.7972166841614</v>
      </c>
      <c r="F17" s="57">
        <f>F16/F18*1000</f>
        <v>3297.2764475165213</v>
      </c>
      <c r="I17" s="66"/>
    </row>
    <row r="18" spans="1:9" ht="16.5">
      <c r="A18" s="8" t="s">
        <v>144</v>
      </c>
      <c r="B18" s="57">
        <f>B23+B28</f>
        <v>6299.26915786916</v>
      </c>
      <c r="C18" s="57">
        <f>C23+C28</f>
        <v>6299.26915786916</v>
      </c>
      <c r="D18" s="57">
        <f>D23+D28</f>
        <v>6299.26915786916</v>
      </c>
      <c r="E18" s="57">
        <f>E23+E28</f>
        <v>6299.26915786916</v>
      </c>
      <c r="F18" s="57">
        <f>F23+F28</f>
        <v>7002.718</v>
      </c>
      <c r="I18" s="66"/>
    </row>
    <row r="19" spans="1:9" ht="16.5">
      <c r="A19" s="8" t="s">
        <v>140</v>
      </c>
      <c r="B19" s="57" t="s">
        <v>255</v>
      </c>
      <c r="C19" s="57" t="s">
        <v>255</v>
      </c>
      <c r="D19" s="57" t="s">
        <v>255</v>
      </c>
      <c r="E19" s="57" t="s">
        <v>255</v>
      </c>
      <c r="F19" s="57" t="s">
        <v>255</v>
      </c>
      <c r="I19" s="66"/>
    </row>
    <row r="20" spans="1:9" ht="16.5">
      <c r="A20" s="22" t="s">
        <v>145</v>
      </c>
      <c r="B20" s="8"/>
      <c r="C20" s="8"/>
      <c r="D20" s="8"/>
      <c r="E20" s="8"/>
      <c r="F20" s="8"/>
      <c r="I20" s="66"/>
    </row>
    <row r="21" spans="1:9" ht="16.5">
      <c r="A21" s="8" t="s">
        <v>146</v>
      </c>
      <c r="B21" s="60">
        <f>2!B14</f>
        <v>19168.6</v>
      </c>
      <c r="C21" s="60">
        <f>2!C14</f>
        <v>21430.504</v>
      </c>
      <c r="D21" s="60">
        <f>2!D14</f>
        <v>22005.5</v>
      </c>
      <c r="E21" s="60">
        <f>2!E14</f>
        <v>20868.201333333334</v>
      </c>
      <c r="F21" s="60">
        <f>F22*F23/1000</f>
        <v>17683.66518688342</v>
      </c>
      <c r="I21" s="66"/>
    </row>
    <row r="22" spans="1:9" ht="16.5">
      <c r="A22" s="8" t="s">
        <v>150</v>
      </c>
      <c r="B22" s="33">
        <v>3042.98</v>
      </c>
      <c r="C22" s="59">
        <f>C21/C23*1000</f>
        <v>3402.0619635261387</v>
      </c>
      <c r="D22" s="59">
        <f>D21/D23*1000</f>
        <v>3493.341758942041</v>
      </c>
      <c r="E22" s="59">
        <f>E21/E23*1000</f>
        <v>3312.7972166841614</v>
      </c>
      <c r="F22" s="59">
        <v>3232.9779477045167</v>
      </c>
      <c r="I22" s="66"/>
    </row>
    <row r="23" spans="1:9" ht="16.5">
      <c r="A23" s="8" t="s">
        <v>144</v>
      </c>
      <c r="B23" s="60">
        <v>6299.26915786916</v>
      </c>
      <c r="C23" s="60">
        <f>B23</f>
        <v>6299.26915786916</v>
      </c>
      <c r="D23" s="60">
        <f>C23</f>
        <v>6299.26915786916</v>
      </c>
      <c r="E23" s="60">
        <f>SUM(B23:D23)/3</f>
        <v>6299.26915786916</v>
      </c>
      <c r="F23" s="60">
        <v>5469.776</v>
      </c>
      <c r="I23" s="66"/>
    </row>
    <row r="24" spans="1:9" ht="16.5">
      <c r="A24" s="8" t="s">
        <v>140</v>
      </c>
      <c r="B24" s="57" t="s">
        <v>255</v>
      </c>
      <c r="C24" s="57" t="s">
        <v>255</v>
      </c>
      <c r="D24" s="57" t="s">
        <v>255</v>
      </c>
      <c r="E24" s="57" t="s">
        <v>255</v>
      </c>
      <c r="F24" s="57" t="s">
        <v>255</v>
      </c>
      <c r="I24" s="66"/>
    </row>
    <row r="25" spans="1:9" ht="16.5">
      <c r="A25" s="22" t="s">
        <v>147</v>
      </c>
      <c r="B25" s="8"/>
      <c r="C25" s="61"/>
      <c r="D25" s="61"/>
      <c r="E25" s="61"/>
      <c r="F25" s="8"/>
      <c r="I25" s="66"/>
    </row>
    <row r="26" spans="1:9" ht="16.5">
      <c r="A26" s="8" t="s">
        <v>148</v>
      </c>
      <c r="B26" s="34">
        <f>B27*B28</f>
        <v>0</v>
      </c>
      <c r="C26" s="34">
        <f>C27*C28/1000</f>
        <v>0</v>
      </c>
      <c r="D26" s="34">
        <f>D27*D28/1000</f>
        <v>0</v>
      </c>
      <c r="E26" s="34">
        <f>E27*E28/1000</f>
        <v>0</v>
      </c>
      <c r="F26" s="34">
        <f>F27*F28/1000</f>
        <v>5406.23194311658</v>
      </c>
      <c r="I26" s="66"/>
    </row>
    <row r="27" spans="1:9" ht="16.5">
      <c r="A27" s="8" t="s">
        <v>150</v>
      </c>
      <c r="B27" s="33"/>
      <c r="C27" s="59"/>
      <c r="D27" s="59"/>
      <c r="E27" s="59"/>
      <c r="F27" s="59">
        <v>3526.7035172345595</v>
      </c>
      <c r="I27" s="66"/>
    </row>
    <row r="28" spans="1:9" ht="16.5">
      <c r="A28" s="8" t="s">
        <v>144</v>
      </c>
      <c r="B28" s="33"/>
      <c r="C28" s="59"/>
      <c r="D28" s="59"/>
      <c r="E28" s="59"/>
      <c r="F28" s="59">
        <v>1532.942</v>
      </c>
      <c r="I28" s="66"/>
    </row>
    <row r="29" spans="1:9" ht="16.5">
      <c r="A29" s="8" t="s">
        <v>140</v>
      </c>
      <c r="B29" s="57" t="s">
        <v>255</v>
      </c>
      <c r="C29" s="57" t="s">
        <v>255</v>
      </c>
      <c r="D29" s="57" t="s">
        <v>255</v>
      </c>
      <c r="E29" s="57" t="s">
        <v>255</v>
      </c>
      <c r="F29" s="57" t="s">
        <v>255</v>
      </c>
      <c r="I29" s="66"/>
    </row>
    <row r="30" spans="1:9" ht="15.75" customHeight="1" hidden="1">
      <c r="A30" s="22" t="s">
        <v>149</v>
      </c>
      <c r="B30" s="8"/>
      <c r="C30" s="8"/>
      <c r="D30" s="8"/>
      <c r="E30" s="8"/>
      <c r="F30" s="8"/>
      <c r="I30" s="66"/>
    </row>
    <row r="31" spans="1:9" ht="16.5" hidden="1">
      <c r="A31" s="8" t="s">
        <v>153</v>
      </c>
      <c r="B31" s="33"/>
      <c r="C31" s="33"/>
      <c r="D31" s="33"/>
      <c r="E31" s="33"/>
      <c r="F31" s="33"/>
      <c r="I31" s="66"/>
    </row>
    <row r="32" spans="1:9" ht="16.5" hidden="1">
      <c r="A32" s="8" t="s">
        <v>150</v>
      </c>
      <c r="B32" s="33"/>
      <c r="C32" s="33"/>
      <c r="D32" s="33"/>
      <c r="E32" s="33"/>
      <c r="F32" s="33"/>
      <c r="I32" s="66"/>
    </row>
    <row r="33" spans="1:9" ht="16.5" hidden="1">
      <c r="A33" s="8" t="s">
        <v>144</v>
      </c>
      <c r="B33" s="33"/>
      <c r="C33" s="33"/>
      <c r="D33" s="33"/>
      <c r="E33" s="33"/>
      <c r="F33" s="33"/>
      <c r="I33" s="66"/>
    </row>
    <row r="34" spans="1:9" ht="16.5" hidden="1">
      <c r="A34" s="8" t="s">
        <v>140</v>
      </c>
      <c r="B34" s="33"/>
      <c r="C34" s="33"/>
      <c r="D34" s="33"/>
      <c r="E34" s="33"/>
      <c r="F34" s="33"/>
      <c r="I34" s="66"/>
    </row>
    <row r="35" spans="1:9" ht="16.5" hidden="1">
      <c r="A35" s="22" t="s">
        <v>151</v>
      </c>
      <c r="B35" s="8"/>
      <c r="C35" s="8"/>
      <c r="D35" s="8"/>
      <c r="E35" s="8"/>
      <c r="F35" s="8"/>
      <c r="I35" s="66"/>
    </row>
    <row r="36" spans="1:9" ht="16.5" hidden="1">
      <c r="A36" s="8" t="s">
        <v>152</v>
      </c>
      <c r="B36" s="33"/>
      <c r="C36" s="33"/>
      <c r="D36" s="33"/>
      <c r="E36" s="33"/>
      <c r="F36" s="33"/>
      <c r="I36" s="66"/>
    </row>
    <row r="37" spans="1:9" ht="16.5" hidden="1">
      <c r="A37" s="8" t="s">
        <v>154</v>
      </c>
      <c r="B37" s="33"/>
      <c r="C37" s="33"/>
      <c r="D37" s="33"/>
      <c r="E37" s="33"/>
      <c r="F37" s="33"/>
      <c r="I37" s="66"/>
    </row>
    <row r="38" spans="1:9" ht="16.5" hidden="1">
      <c r="A38" s="8" t="s">
        <v>139</v>
      </c>
      <c r="B38" s="33"/>
      <c r="C38" s="33"/>
      <c r="D38" s="33"/>
      <c r="E38" s="33"/>
      <c r="F38" s="33"/>
      <c r="I38" s="66"/>
    </row>
    <row r="39" spans="1:9" ht="16.5" hidden="1">
      <c r="A39" s="8" t="s">
        <v>140</v>
      </c>
      <c r="B39" s="33"/>
      <c r="C39" s="33"/>
      <c r="D39" s="33"/>
      <c r="E39" s="33"/>
      <c r="F39" s="33"/>
      <c r="I39" s="66"/>
    </row>
    <row r="40" spans="1:9" ht="16.5" hidden="1">
      <c r="A40" s="22" t="s">
        <v>155</v>
      </c>
      <c r="B40" s="8"/>
      <c r="C40" s="8"/>
      <c r="D40" s="8"/>
      <c r="E40" s="8"/>
      <c r="F40" s="8"/>
      <c r="I40" s="66"/>
    </row>
    <row r="41" spans="1:9" ht="16.5" hidden="1">
      <c r="A41" s="8" t="s">
        <v>156</v>
      </c>
      <c r="B41" s="33"/>
      <c r="C41" s="33"/>
      <c r="D41" s="33"/>
      <c r="E41" s="33"/>
      <c r="F41" s="33"/>
      <c r="I41" s="66"/>
    </row>
    <row r="42" spans="1:9" ht="16.5" hidden="1">
      <c r="A42" s="8" t="s">
        <v>154</v>
      </c>
      <c r="B42" s="33"/>
      <c r="C42" s="33"/>
      <c r="D42" s="33"/>
      <c r="E42" s="33"/>
      <c r="F42" s="33"/>
      <c r="I42" s="66"/>
    </row>
    <row r="43" spans="1:9" ht="16.5" hidden="1">
      <c r="A43" s="8" t="s">
        <v>139</v>
      </c>
      <c r="B43" s="33"/>
      <c r="C43" s="33"/>
      <c r="D43" s="33"/>
      <c r="E43" s="33"/>
      <c r="F43" s="33"/>
      <c r="I43" s="66"/>
    </row>
    <row r="44" spans="1:9" ht="16.5" hidden="1">
      <c r="A44" s="8" t="s">
        <v>140</v>
      </c>
      <c r="B44" s="33"/>
      <c r="C44" s="33"/>
      <c r="D44" s="33"/>
      <c r="E44" s="33"/>
      <c r="F44" s="33"/>
      <c r="I44" s="66"/>
    </row>
    <row r="45" spans="1:9" ht="16.5" hidden="1">
      <c r="A45" s="22" t="s">
        <v>157</v>
      </c>
      <c r="B45" s="8"/>
      <c r="C45" s="8"/>
      <c r="D45" s="8"/>
      <c r="E45" s="8"/>
      <c r="F45" s="8"/>
      <c r="I45" s="66"/>
    </row>
    <row r="46" spans="1:9" ht="16.5" hidden="1">
      <c r="A46" s="8" t="s">
        <v>158</v>
      </c>
      <c r="B46" s="33"/>
      <c r="C46" s="33"/>
      <c r="D46" s="33"/>
      <c r="E46" s="33"/>
      <c r="F46" s="33"/>
      <c r="I46" s="66"/>
    </row>
    <row r="47" spans="1:9" ht="16.5" hidden="1">
      <c r="A47" s="8" t="s">
        <v>154</v>
      </c>
      <c r="B47" s="33"/>
      <c r="C47" s="33"/>
      <c r="D47" s="33"/>
      <c r="E47" s="33"/>
      <c r="F47" s="33"/>
      <c r="I47" s="66"/>
    </row>
    <row r="48" spans="1:9" ht="16.5" hidden="1">
      <c r="A48" s="8" t="s">
        <v>139</v>
      </c>
      <c r="B48" s="33"/>
      <c r="C48" s="33"/>
      <c r="D48" s="33"/>
      <c r="E48" s="33"/>
      <c r="F48" s="33"/>
      <c r="I48" s="66"/>
    </row>
    <row r="49" spans="1:9" ht="16.5" hidden="1">
      <c r="A49" s="8" t="s">
        <v>140</v>
      </c>
      <c r="B49" s="33"/>
      <c r="C49" s="33"/>
      <c r="D49" s="33"/>
      <c r="E49" s="33"/>
      <c r="F49" s="33"/>
      <c r="I49" s="66"/>
    </row>
    <row r="50" spans="1:9" ht="16.5" hidden="1">
      <c r="A50" s="22" t="s">
        <v>159</v>
      </c>
      <c r="B50" s="8"/>
      <c r="C50" s="8"/>
      <c r="D50" s="8"/>
      <c r="E50" s="8"/>
      <c r="F50" s="8"/>
      <c r="I50" s="66"/>
    </row>
    <row r="51" spans="1:9" ht="16.5" hidden="1">
      <c r="A51" s="8" t="s">
        <v>160</v>
      </c>
      <c r="B51" s="33"/>
      <c r="C51" s="33"/>
      <c r="D51" s="33"/>
      <c r="E51" s="33"/>
      <c r="F51" s="33"/>
      <c r="I51" s="66"/>
    </row>
    <row r="52" spans="1:9" ht="16.5" hidden="1">
      <c r="A52" s="8" t="s">
        <v>154</v>
      </c>
      <c r="B52" s="33"/>
      <c r="C52" s="33"/>
      <c r="D52" s="33"/>
      <c r="E52" s="33"/>
      <c r="F52" s="33"/>
      <c r="I52" s="66"/>
    </row>
    <row r="53" spans="1:9" ht="16.5" hidden="1">
      <c r="A53" s="8" t="s">
        <v>139</v>
      </c>
      <c r="B53" s="33"/>
      <c r="C53" s="33"/>
      <c r="D53" s="33"/>
      <c r="E53" s="33"/>
      <c r="F53" s="33"/>
      <c r="I53" s="66"/>
    </row>
    <row r="54" spans="1:9" ht="16.5" hidden="1">
      <c r="A54" s="8" t="s">
        <v>140</v>
      </c>
      <c r="B54" s="33"/>
      <c r="C54" s="33"/>
      <c r="D54" s="33"/>
      <c r="E54" s="33"/>
      <c r="F54" s="33"/>
      <c r="I54" s="66"/>
    </row>
    <row r="55" spans="1:9" ht="16.5" hidden="1">
      <c r="A55" s="22" t="s">
        <v>161</v>
      </c>
      <c r="B55" s="8"/>
      <c r="C55" s="8"/>
      <c r="D55" s="8"/>
      <c r="E55" s="8"/>
      <c r="F55" s="8"/>
      <c r="I55" s="66"/>
    </row>
    <row r="56" spans="1:9" ht="16.5" hidden="1">
      <c r="A56" s="8" t="s">
        <v>162</v>
      </c>
      <c r="B56" s="33"/>
      <c r="C56" s="33"/>
      <c r="D56" s="33"/>
      <c r="E56" s="33"/>
      <c r="F56" s="33"/>
      <c r="I56" s="66"/>
    </row>
    <row r="57" spans="1:9" ht="16.5" hidden="1">
      <c r="A57" s="8" t="s">
        <v>154</v>
      </c>
      <c r="B57" s="33"/>
      <c r="C57" s="33"/>
      <c r="D57" s="33"/>
      <c r="E57" s="33"/>
      <c r="F57" s="33"/>
      <c r="I57" s="66"/>
    </row>
    <row r="58" spans="1:9" ht="16.5" hidden="1">
      <c r="A58" s="8" t="s">
        <v>139</v>
      </c>
      <c r="B58" s="33"/>
      <c r="C58" s="33"/>
      <c r="D58" s="33"/>
      <c r="E58" s="33"/>
      <c r="F58" s="33"/>
      <c r="I58" s="66"/>
    </row>
    <row r="59" spans="1:9" ht="16.5" hidden="1">
      <c r="A59" s="8" t="s">
        <v>140</v>
      </c>
      <c r="B59" s="33"/>
      <c r="C59" s="33"/>
      <c r="D59" s="33"/>
      <c r="E59" s="33"/>
      <c r="F59" s="33"/>
      <c r="I59" s="66"/>
    </row>
    <row r="60" spans="1:9" ht="16.5" hidden="1">
      <c r="A60" s="22" t="s">
        <v>163</v>
      </c>
      <c r="B60" s="8"/>
      <c r="C60" s="8"/>
      <c r="D60" s="8"/>
      <c r="E60" s="8"/>
      <c r="F60" s="8"/>
      <c r="I60" s="66"/>
    </row>
    <row r="61" spans="1:9" ht="16.5" hidden="1">
      <c r="A61" s="8" t="s">
        <v>164</v>
      </c>
      <c r="B61" s="33"/>
      <c r="C61" s="33"/>
      <c r="D61" s="33"/>
      <c r="E61" s="33"/>
      <c r="F61" s="33"/>
      <c r="I61" s="66"/>
    </row>
    <row r="62" spans="1:9" ht="16.5" hidden="1">
      <c r="A62" s="8" t="s">
        <v>154</v>
      </c>
      <c r="B62" s="33"/>
      <c r="C62" s="33"/>
      <c r="D62" s="33"/>
      <c r="E62" s="33"/>
      <c r="F62" s="33"/>
      <c r="I62" s="66"/>
    </row>
    <row r="63" spans="1:9" ht="16.5" hidden="1">
      <c r="A63" s="8" t="s">
        <v>139</v>
      </c>
      <c r="B63" s="33"/>
      <c r="C63" s="33"/>
      <c r="D63" s="33"/>
      <c r="E63" s="33"/>
      <c r="F63" s="33"/>
      <c r="I63" s="66"/>
    </row>
    <row r="64" spans="1:9" ht="16.5" hidden="1">
      <c r="A64" s="8" t="s">
        <v>140</v>
      </c>
      <c r="B64" s="33"/>
      <c r="C64" s="33"/>
      <c r="D64" s="33"/>
      <c r="E64" s="33"/>
      <c r="F64" s="33"/>
      <c r="I64" s="66"/>
    </row>
    <row r="65" spans="1:9" ht="16.5" hidden="1">
      <c r="A65" s="22" t="s">
        <v>165</v>
      </c>
      <c r="B65" s="8"/>
      <c r="C65" s="8"/>
      <c r="D65" s="8"/>
      <c r="E65" s="8"/>
      <c r="F65" s="8"/>
      <c r="I65" s="66"/>
    </row>
    <row r="66" spans="1:9" ht="16.5" hidden="1">
      <c r="A66" s="8" t="s">
        <v>166</v>
      </c>
      <c r="B66" s="33"/>
      <c r="C66" s="33"/>
      <c r="D66" s="33"/>
      <c r="E66" s="33"/>
      <c r="F66" s="33"/>
      <c r="I66" s="66"/>
    </row>
    <row r="67" spans="1:9" ht="16.5" hidden="1">
      <c r="A67" s="8" t="s">
        <v>154</v>
      </c>
      <c r="B67" s="33"/>
      <c r="C67" s="33"/>
      <c r="D67" s="33"/>
      <c r="E67" s="33"/>
      <c r="F67" s="33"/>
      <c r="I67" s="66"/>
    </row>
    <row r="68" spans="1:9" ht="16.5" hidden="1">
      <c r="A68" s="8" t="s">
        <v>139</v>
      </c>
      <c r="B68" s="33"/>
      <c r="C68" s="33"/>
      <c r="D68" s="33"/>
      <c r="E68" s="33"/>
      <c r="F68" s="33"/>
      <c r="I68" s="66"/>
    </row>
    <row r="69" spans="1:9" ht="16.5" hidden="1">
      <c r="A69" s="8" t="s">
        <v>140</v>
      </c>
      <c r="B69" s="33"/>
      <c r="C69" s="33"/>
      <c r="D69" s="33"/>
      <c r="E69" s="33"/>
      <c r="F69" s="33"/>
      <c r="I69" s="66"/>
    </row>
    <row r="70" spans="1:9" ht="16.5" hidden="1">
      <c r="A70" s="22" t="s">
        <v>167</v>
      </c>
      <c r="B70" s="8"/>
      <c r="C70" s="8"/>
      <c r="D70" s="8"/>
      <c r="E70" s="8"/>
      <c r="F70" s="8"/>
      <c r="I70" s="66"/>
    </row>
    <row r="71" spans="1:9" ht="16.5" hidden="1">
      <c r="A71" s="8" t="s">
        <v>168</v>
      </c>
      <c r="B71" s="33"/>
      <c r="C71" s="33"/>
      <c r="D71" s="33"/>
      <c r="E71" s="33"/>
      <c r="F71" s="33"/>
      <c r="I71" s="66"/>
    </row>
    <row r="72" spans="1:9" ht="16.5" hidden="1">
      <c r="A72" s="8" t="s">
        <v>154</v>
      </c>
      <c r="B72" s="33"/>
      <c r="C72" s="33"/>
      <c r="D72" s="33"/>
      <c r="E72" s="33"/>
      <c r="F72" s="33"/>
      <c r="I72" s="66"/>
    </row>
    <row r="73" spans="1:9" ht="16.5" hidden="1">
      <c r="A73" s="8" t="s">
        <v>139</v>
      </c>
      <c r="B73" s="33"/>
      <c r="C73" s="33"/>
      <c r="D73" s="33"/>
      <c r="E73" s="33"/>
      <c r="F73" s="33"/>
      <c r="I73" s="66"/>
    </row>
    <row r="74" spans="1:9" ht="16.5" hidden="1">
      <c r="A74" s="8" t="s">
        <v>140</v>
      </c>
      <c r="B74" s="33"/>
      <c r="C74" s="33"/>
      <c r="D74" s="33"/>
      <c r="E74" s="33"/>
      <c r="F74" s="33"/>
      <c r="I74" s="66"/>
    </row>
    <row r="75" spans="1:9" ht="16.5" hidden="1">
      <c r="A75" s="22" t="s">
        <v>169</v>
      </c>
      <c r="B75" s="8"/>
      <c r="C75" s="8"/>
      <c r="D75" s="8"/>
      <c r="E75" s="8"/>
      <c r="F75" s="8"/>
      <c r="I75" s="66"/>
    </row>
    <row r="76" spans="1:9" ht="16.5" hidden="1">
      <c r="A76" s="8" t="s">
        <v>170</v>
      </c>
      <c r="B76" s="33"/>
      <c r="C76" s="33"/>
      <c r="D76" s="33"/>
      <c r="E76" s="33"/>
      <c r="F76" s="33"/>
      <c r="I76" s="66"/>
    </row>
    <row r="77" spans="1:9" ht="16.5" hidden="1">
      <c r="A77" s="8" t="s">
        <v>154</v>
      </c>
      <c r="B77" s="33"/>
      <c r="C77" s="33"/>
      <c r="D77" s="33"/>
      <c r="E77" s="33"/>
      <c r="F77" s="33"/>
      <c r="I77" s="66"/>
    </row>
    <row r="78" spans="1:9" ht="16.5" hidden="1">
      <c r="A78" s="8" t="s">
        <v>139</v>
      </c>
      <c r="B78" s="33"/>
      <c r="C78" s="33"/>
      <c r="D78" s="33"/>
      <c r="E78" s="33"/>
      <c r="F78" s="33"/>
      <c r="I78" s="66"/>
    </row>
    <row r="79" spans="1:9" ht="16.5" hidden="1">
      <c r="A79" s="8" t="s">
        <v>140</v>
      </c>
      <c r="B79" s="33"/>
      <c r="C79" s="33"/>
      <c r="D79" s="33"/>
      <c r="E79" s="33"/>
      <c r="F79" s="33"/>
      <c r="I79" s="66"/>
    </row>
    <row r="80" spans="1:9" ht="16.5">
      <c r="A80" s="22" t="s">
        <v>171</v>
      </c>
      <c r="B80" s="8"/>
      <c r="C80" s="8"/>
      <c r="D80" s="8"/>
      <c r="E80" s="8"/>
      <c r="F80" s="8"/>
      <c r="I80" s="66"/>
    </row>
    <row r="81" spans="1:9" ht="16.5">
      <c r="A81" s="8" t="s">
        <v>172</v>
      </c>
      <c r="B81" s="34">
        <f>2!B15</f>
        <v>3131.1</v>
      </c>
      <c r="C81" s="34">
        <f>2!C15</f>
        <v>3131.103</v>
      </c>
      <c r="D81" s="34">
        <f>2!D15</f>
        <v>3381.6</v>
      </c>
      <c r="E81" s="34">
        <f>2!E15</f>
        <v>3214.601</v>
      </c>
      <c r="F81" s="34">
        <v>5024.73645</v>
      </c>
      <c r="I81" s="66"/>
    </row>
    <row r="82" spans="1:9" ht="16.5">
      <c r="A82" s="8" t="s">
        <v>140</v>
      </c>
      <c r="B82" s="57" t="s">
        <v>255</v>
      </c>
      <c r="C82" s="57" t="s">
        <v>255</v>
      </c>
      <c r="D82" s="57" t="s">
        <v>255</v>
      </c>
      <c r="E82" s="57" t="s">
        <v>255</v>
      </c>
      <c r="F82" s="57" t="s">
        <v>255</v>
      </c>
      <c r="I82" s="66"/>
    </row>
    <row r="83" spans="1:9" ht="16.5">
      <c r="A83" s="8" t="s">
        <v>173</v>
      </c>
      <c r="B83" s="34">
        <f>B81/B84</f>
        <v>1.8</v>
      </c>
      <c r="C83" s="34">
        <f>C81/C84</f>
        <v>1.8000017246335154</v>
      </c>
      <c r="D83" s="34">
        <f>D81/D84</f>
        <v>1.9440068985340615</v>
      </c>
      <c r="E83" s="34">
        <f>E81/E84</f>
        <v>1.8480028743891923</v>
      </c>
      <c r="F83" s="64">
        <f>F81/F84</f>
        <v>1.7524352105543637</v>
      </c>
      <c r="I83" s="66"/>
    </row>
    <row r="84" spans="1:9" ht="16.5">
      <c r="A84" s="8" t="s">
        <v>174</v>
      </c>
      <c r="B84" s="57">
        <f>2!B17</f>
        <v>1739.5</v>
      </c>
      <c r="C84" s="57">
        <f>2!C17</f>
        <v>1739.5</v>
      </c>
      <c r="D84" s="57">
        <f>2!D17</f>
        <v>1739.5</v>
      </c>
      <c r="E84" s="57">
        <f>2!E17</f>
        <v>1739.5</v>
      </c>
      <c r="F84" s="57">
        <v>2867.288</v>
      </c>
      <c r="I84" s="66"/>
    </row>
    <row r="85" spans="1:3" ht="16.5" hidden="1">
      <c r="A85" s="22" t="s">
        <v>175</v>
      </c>
      <c r="B85" s="8"/>
      <c r="C85" s="8"/>
    </row>
    <row r="86" spans="1:3" ht="16.5" hidden="1">
      <c r="A86" s="8" t="s">
        <v>176</v>
      </c>
      <c r="B86" s="33"/>
      <c r="C86" s="33"/>
    </row>
    <row r="87" spans="1:3" ht="16.5" hidden="1">
      <c r="A87" s="8" t="s">
        <v>154</v>
      </c>
      <c r="B87" s="33"/>
      <c r="C87" s="33"/>
    </row>
    <row r="88" spans="1:3" ht="16.5" hidden="1">
      <c r="A88" s="8" t="s">
        <v>139</v>
      </c>
      <c r="B88" s="33"/>
      <c r="C88" s="33"/>
    </row>
    <row r="89" spans="1:3" ht="16.5" hidden="1">
      <c r="A89" s="8" t="s">
        <v>140</v>
      </c>
      <c r="B89" s="33"/>
      <c r="C89" s="33"/>
    </row>
  </sheetData>
  <sheetProtection/>
  <mergeCells count="5">
    <mergeCell ref="A1:B1"/>
    <mergeCell ref="B3:F3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1">
      <selection activeCell="F5" sqref="F5:F8"/>
    </sheetView>
  </sheetViews>
  <sheetFormatPr defaultColWidth="9.140625" defaultRowHeight="15"/>
  <cols>
    <col min="1" max="1" width="6.140625" style="27" customWidth="1"/>
    <col min="2" max="2" width="60.7109375" style="27" customWidth="1"/>
    <col min="3" max="6" width="18.00390625" style="27" customWidth="1"/>
    <col min="7" max="7" width="24.00390625" style="27" customWidth="1"/>
    <col min="8" max="16384" width="9.140625" style="27" customWidth="1"/>
  </cols>
  <sheetData>
    <row r="1" spans="1:12" ht="50.25" customHeight="1">
      <c r="A1" s="103" t="s">
        <v>185</v>
      </c>
      <c r="B1" s="103"/>
      <c r="C1" s="103"/>
      <c r="D1" s="103"/>
      <c r="E1" s="103"/>
      <c r="F1" s="103"/>
      <c r="G1" s="26"/>
      <c r="H1" s="26"/>
      <c r="I1" s="26"/>
      <c r="J1" s="26"/>
      <c r="K1" s="26"/>
      <c r="L1" s="26"/>
    </row>
    <row r="3" spans="1:6" ht="16.5">
      <c r="A3" s="104" t="s">
        <v>186</v>
      </c>
      <c r="B3" s="104" t="s">
        <v>0</v>
      </c>
      <c r="C3" s="106" t="s">
        <v>187</v>
      </c>
      <c r="D3" s="107"/>
      <c r="E3" s="107"/>
      <c r="F3" s="108"/>
    </row>
    <row r="4" spans="1:6" ht="16.5">
      <c r="A4" s="105"/>
      <c r="B4" s="105"/>
      <c r="C4" s="29" t="s">
        <v>248</v>
      </c>
      <c r="D4" s="29" t="s">
        <v>249</v>
      </c>
      <c r="E4" s="29" t="s">
        <v>250</v>
      </c>
      <c r="F4" s="29" t="s">
        <v>251</v>
      </c>
    </row>
    <row r="5" spans="1:6" ht="16.5">
      <c r="A5" s="20">
        <v>1</v>
      </c>
      <c r="B5" s="28" t="s">
        <v>188</v>
      </c>
      <c r="C5" s="51" t="s">
        <v>224</v>
      </c>
      <c r="D5" s="51" t="s">
        <v>224</v>
      </c>
      <c r="E5" s="51" t="s">
        <v>224</v>
      </c>
      <c r="F5" s="51" t="s">
        <v>224</v>
      </c>
    </row>
    <row r="6" spans="1:6" ht="49.5">
      <c r="A6" s="20">
        <v>2</v>
      </c>
      <c r="B6" s="28" t="s">
        <v>189</v>
      </c>
      <c r="C6" s="51" t="s">
        <v>224</v>
      </c>
      <c r="D6" s="51" t="s">
        <v>224</v>
      </c>
      <c r="E6" s="51" t="s">
        <v>224</v>
      </c>
      <c r="F6" s="51" t="s">
        <v>224</v>
      </c>
    </row>
    <row r="7" spans="1:6" ht="33">
      <c r="A7" s="20">
        <v>3</v>
      </c>
      <c r="B7" s="28" t="s">
        <v>191</v>
      </c>
      <c r="C7" s="51" t="s">
        <v>224</v>
      </c>
      <c r="D7" s="51" t="s">
        <v>224</v>
      </c>
      <c r="E7" s="51" t="s">
        <v>224</v>
      </c>
      <c r="F7" s="51" t="s">
        <v>224</v>
      </c>
    </row>
    <row r="8" spans="1:6" ht="49.5">
      <c r="A8" s="20">
        <v>4</v>
      </c>
      <c r="B8" s="28" t="s">
        <v>190</v>
      </c>
      <c r="C8" s="51" t="s">
        <v>224</v>
      </c>
      <c r="D8" s="51" t="s">
        <v>224</v>
      </c>
      <c r="E8" s="51" t="s">
        <v>224</v>
      </c>
      <c r="F8" s="51" t="s">
        <v>224</v>
      </c>
    </row>
  </sheetData>
  <sheetProtection/>
  <mergeCells count="4">
    <mergeCell ref="A1:F1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9.00390625" style="13" bestFit="1" customWidth="1"/>
    <col min="2" max="16384" width="9.140625" style="13" customWidth="1"/>
  </cols>
  <sheetData>
    <row r="1" ht="16.5">
      <c r="A1" s="24" t="s">
        <v>192</v>
      </c>
    </row>
    <row r="2" ht="75" customHeight="1">
      <c r="A2" s="36" t="s">
        <v>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140625" style="13" customWidth="1"/>
    <col min="2" max="2" width="46.00390625" style="13" customWidth="1"/>
    <col min="3" max="6" width="17.28125" style="13" customWidth="1"/>
    <col min="7" max="16384" width="9.140625" style="13" customWidth="1"/>
  </cols>
  <sheetData>
    <row r="1" spans="1:6" ht="57" customHeight="1">
      <c r="A1" s="103" t="s">
        <v>193</v>
      </c>
      <c r="B1" s="103"/>
      <c r="C1" s="103"/>
      <c r="D1" s="103"/>
      <c r="E1" s="103"/>
      <c r="F1" s="103"/>
    </row>
    <row r="2" spans="1:6" ht="16.5">
      <c r="A2" s="25"/>
      <c r="B2" s="25"/>
      <c r="C2" s="32"/>
      <c r="D2" s="25"/>
      <c r="E2" s="32"/>
      <c r="F2" s="32"/>
    </row>
    <row r="3" spans="1:6" ht="16.5">
      <c r="A3" s="109" t="s">
        <v>186</v>
      </c>
      <c r="B3" s="109" t="s">
        <v>0</v>
      </c>
      <c r="C3" s="111" t="s">
        <v>187</v>
      </c>
      <c r="D3" s="112"/>
      <c r="E3" s="112"/>
      <c r="F3" s="113"/>
    </row>
    <row r="4" spans="1:6" ht="16.5">
      <c r="A4" s="110"/>
      <c r="B4" s="110"/>
      <c r="C4" s="30" t="s">
        <v>248</v>
      </c>
      <c r="D4" s="30" t="s">
        <v>249</v>
      </c>
      <c r="E4" s="30" t="s">
        <v>250</v>
      </c>
      <c r="F4" s="30" t="s">
        <v>251</v>
      </c>
    </row>
    <row r="5" spans="1:6" ht="33">
      <c r="A5" s="20">
        <v>1</v>
      </c>
      <c r="B5" s="5" t="s">
        <v>194</v>
      </c>
      <c r="C5" s="51">
        <v>0</v>
      </c>
      <c r="D5" s="51">
        <v>0</v>
      </c>
      <c r="E5" s="51">
        <v>0</v>
      </c>
      <c r="F5" s="35">
        <v>0</v>
      </c>
    </row>
    <row r="6" spans="1:6" ht="33">
      <c r="A6" s="20">
        <v>2</v>
      </c>
      <c r="B6" s="5" t="s">
        <v>195</v>
      </c>
      <c r="C6" s="51">
        <v>0</v>
      </c>
      <c r="D6" s="51">
        <v>0</v>
      </c>
      <c r="E6" s="51">
        <v>0</v>
      </c>
      <c r="F6" s="35">
        <v>0</v>
      </c>
    </row>
    <row r="7" spans="1:6" ht="49.5">
      <c r="A7" s="20">
        <v>3</v>
      </c>
      <c r="B7" s="5" t="s">
        <v>196</v>
      </c>
      <c r="C7" s="51">
        <v>0</v>
      </c>
      <c r="D7" s="51">
        <v>0</v>
      </c>
      <c r="E7" s="51">
        <v>0</v>
      </c>
      <c r="F7" s="35">
        <v>0</v>
      </c>
    </row>
    <row r="8" spans="1:6" ht="16.5">
      <c r="A8" s="20">
        <v>4</v>
      </c>
      <c r="B8" s="5" t="s">
        <v>197</v>
      </c>
      <c r="C8" s="51">
        <v>24.983</v>
      </c>
      <c r="D8" s="51">
        <v>24.983</v>
      </c>
      <c r="E8" s="51">
        <v>24.983</v>
      </c>
      <c r="F8" s="35">
        <v>24.983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6384" width="9.140625" style="13" customWidth="1"/>
  </cols>
  <sheetData>
    <row r="1" spans="1:11" ht="35.25" customHeight="1">
      <c r="A1" s="103" t="s">
        <v>200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11" ht="66.75" customHeight="1">
      <c r="A3" s="114" t="s">
        <v>227</v>
      </c>
      <c r="B3" s="114"/>
      <c r="C3" s="114"/>
      <c r="D3" s="115" t="s">
        <v>228</v>
      </c>
      <c r="E3" s="115"/>
      <c r="F3" s="115"/>
      <c r="G3" s="115"/>
      <c r="H3" s="115"/>
      <c r="I3" s="115"/>
      <c r="J3" s="115"/>
      <c r="K3" s="36"/>
    </row>
  </sheetData>
  <sheetProtection/>
  <mergeCells count="3">
    <mergeCell ref="A1:K1"/>
    <mergeCell ref="A3:C3"/>
    <mergeCell ref="D3:J3"/>
  </mergeCells>
  <hyperlinks>
    <hyperlink ref="D3" r:id="rId1" display="http://elsib.ru/company/reguliruemie_vidi_deyztelnosti.php  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egyaborova</cp:lastModifiedBy>
  <cp:lastPrinted>2013-07-16T08:13:55Z</cp:lastPrinted>
  <dcterms:created xsi:type="dcterms:W3CDTF">2011-12-16T02:54:03Z</dcterms:created>
  <dcterms:modified xsi:type="dcterms:W3CDTF">2013-07-16T08:38:16Z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