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655" windowHeight="9735" tabRatio="801" activeTab="0"/>
  </bookViews>
  <sheets>
    <sheet name="Общая_Вода" sheetId="1" r:id="rId1"/>
    <sheet name="Предложение_Вода" sheetId="2" r:id="rId2"/>
    <sheet name="Общая_Стоки" sheetId="3" r:id="rId3"/>
    <sheet name="Предложение _Стоки" sheetId="4" r:id="rId4"/>
    <sheet name="Общая_Тепло" sheetId="5" r:id="rId5"/>
    <sheet name="Предложение_Тепло" sheetId="6" r:id="rId6"/>
    <sheet name="Общая_Электроэнергия" sheetId="7" r:id="rId7"/>
    <sheet name="Предложение_Электроэнергия" sheetId="8" r:id="rId8"/>
  </sheets>
  <definedNames>
    <definedName name="_xlnm.Print_Area" localSheetId="7">'Предложение_Электроэнергия'!$A$1:$I$84</definedName>
  </definedNames>
  <calcPr fullCalcOnLoad="1"/>
</workbook>
</file>

<file path=xl/sharedStrings.xml><?xml version="1.0" encoding="utf-8"?>
<sst xmlns="http://schemas.openxmlformats.org/spreadsheetml/2006/main" count="390" uniqueCount="185">
  <si>
    <t>ПРИЛОЖЕНИЕ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</si>
  <si>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</si>
  <si>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</si>
  <si>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</si>
  <si>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П Р Е Д Л О Ж Е Н И Е</t>
  </si>
  <si>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</si>
  <si>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</si>
  <si>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</si>
  <si>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</si>
  <si>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</si>
  <si>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</si>
  <si>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</si>
  <si>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</si>
  <si>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</si>
  <si>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</si>
  <si>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</si>
  <si>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</si>
  <si>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</si>
  <si>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</si>
  <si>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 xml:space="preserve">630088, г. Новосибирск, ул. Сибиряков-Гвардейцев,56 </t>
  </si>
  <si>
    <t>546050004</t>
  </si>
  <si>
    <t>Безмельницын Дмитрий Аркадьевич</t>
  </si>
  <si>
    <t>298-92-94</t>
  </si>
  <si>
    <t>298-92-80</t>
  </si>
  <si>
    <t>Раздел 2.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</si>
  <si>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ПРИЛОЖЕНИЕ №2</t>
  </si>
  <si>
    <t>N п/п</t>
  </si>
  <si>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</si>
  <si>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</si>
  <si>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</si>
  <si>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</si>
  <si>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</si>
  <si>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</si>
  <si>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</si>
  <si>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</si>
  <si>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</si>
  <si>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</si>
  <si>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</si>
  <si>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</si>
  <si>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</si>
  <si>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</si>
  <si>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</si>
  <si>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</si>
  <si>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</si>
  <si>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</si>
  <si>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</si>
  <si>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</si>
  <si>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</si>
  <si>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режимами*(2)</t>
  </si>
  <si>
    <t>МВт</t>
  </si>
  <si>
    <t>3.2.</t>
  </si>
  <si>
    <t>Расчетный объем услуг в части обеспечения надежности*(2)</t>
  </si>
  <si>
    <t>3.3.</t>
  </si>
  <si>
    <t>Заявленная мощность*(3)</t>
  </si>
  <si>
    <t>3.4.</t>
  </si>
  <si>
    <t>Объем полезного отпуска электроэнергии - всего*(3)</t>
  </si>
  <si>
    <t>3.5.</t>
  </si>
  <si>
    <t>Объем полезного отпуска электроэнергии населению и приравненным к нему категориям потребителей*(3)</t>
  </si>
  <si>
    <t>3.6.</t>
  </si>
  <si>
    <t>Норматив потерь электрической энергии (с указанием реквизитов приказа Минэнерго России, которым утверждены нормативы)*(3)</t>
  </si>
  <si>
    <t>3.7.</t>
  </si>
  <si>
    <t>Реквизиты программы энерго-эффективности (кем утверждена, дата утверждения, номер приказа)*(3)</t>
  </si>
  <si>
    <t>3.8.</t>
  </si>
  <si>
    <t>Суммарный объем производства и потребления электрической энергии участниками оптового рынка электрической энергии*(4)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</si>
  <si>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</si>
  <si>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</si>
  <si>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</si>
  <si>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реализацией*(2, 4) подконтрольные расходы*(3) - всего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</si>
  <si>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</si>
  <si>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</si>
  <si>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</si>
  <si>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</si>
  <si>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</si>
  <si>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 в подпункте 4.1*(2, 4); неподконтрольные расходы*(3) - всего*(3)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</si>
  <si>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</si>
  <si>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</si>
  <si>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</si>
  <si>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</si>
  <si>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</si>
  <si>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</si>
  <si>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</si>
  <si>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Объем условных единиц*(3)</t>
  </si>
  <si>
    <t>у.е.</t>
  </si>
  <si>
    <t>Операционные расходы на условную единицу*(3)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</si>
  <si>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</si>
  <si>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</si>
  <si>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</si>
  <si>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</si>
  <si>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</si>
  <si>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</si>
  <si>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</si>
  <si>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</si>
  <si>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</si>
  <si>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</si>
  <si>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</si>
  <si>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</si>
  <si>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</si>
  <si>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*(1) Базовый период - год, предшествующий расчетному периоду регулирования.</t>
  </si>
  <si>
    <t>*(2) Заполняются организацией, осуществляющей оперативно-диспетчерское управление в электроэнергетике.</t>
  </si>
  <si>
    <t>*(3) Заполняются сетевыми организациями, осуществляющими передачу электрической энергии (мощности) по электрическим сетям.</t>
  </si>
  <si>
    <t>*(4) Заполняются коммерческим оператором оптового рынка электрической энергии (мощности).</t>
  </si>
  <si>
    <t>МВт*ч</t>
  </si>
  <si>
    <t>тыс. кВт*ч</t>
  </si>
  <si>
    <t>Фактические показатели за год, предшествующий базовому периоду</t>
  </si>
  <si>
    <t>Предложения на расчетный период регулирования</t>
  </si>
  <si>
    <t>6.1.</t>
  </si>
  <si>
    <t>Раздел 3. Цены (тарифы) по регулируемым видам деятельности организации</t>
  </si>
  <si>
    <t>Для организаций, относящихся к субъектам естественных монополий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</si>
  <si>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</si>
  <si>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</si>
  <si>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</si>
  <si>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</si>
  <si>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</si>
  <si>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руб./Гкал</t>
  </si>
  <si>
    <t>Показатели, утвержденные на базовый период*</t>
  </si>
  <si>
    <t>1-е полугодие</t>
  </si>
  <si>
    <t>2-е полугодие</t>
  </si>
  <si>
    <t>х</t>
  </si>
  <si>
    <t>руб./кВт в мес.</t>
  </si>
  <si>
    <t>руб./кВтч</t>
  </si>
  <si>
    <t>Формы предоставления информации, подлежащей раскрытию, организациями, осуществляющими услуги по передаче электрической энергии</t>
  </si>
  <si>
    <t>Сайт организации в сети "Интернет"</t>
  </si>
  <si>
    <t>Режим работы регулируемой организации (в т.ч. часы работы диспетчерских служб)</t>
  </si>
  <si>
    <t>с 8.00 до 16.30</t>
  </si>
  <si>
    <t>Вид регулируемой деятельности</t>
  </si>
  <si>
    <t>услуга по передаче электрической энергии</t>
  </si>
  <si>
    <t>Протяженность линий НН (км)</t>
  </si>
  <si>
    <t>elsib@elsib.ru</t>
  </si>
  <si>
    <t>транспортировка питьевой воды</t>
  </si>
  <si>
    <t>Протяжённость водопроводных сетей (в однотрубном исчислении) (км)</t>
  </si>
  <si>
    <t>Количество скважин (штук)</t>
  </si>
  <si>
    <t>3 (в резерве)</t>
  </si>
  <si>
    <t>Количество подкачивающих насосных станций (штук)</t>
  </si>
  <si>
    <t>Транспортировка сточных вод</t>
  </si>
  <si>
    <t>Протяжённость канализационных сетей (в однотрубном исчислении) (км)</t>
  </si>
  <si>
    <t xml:space="preserve">Количество насосных станций и очистных сооружений </t>
  </si>
  <si>
    <t>1шт (насосная станция); 1шт (очистное сооружение)</t>
  </si>
  <si>
    <t>Формы предоставления информации, подлежащей раскрытию, организациями, осуществляющими транспортировку сточных вод</t>
  </si>
  <si>
    <t>Формы предоставления информации, подлежащей раскрытию, организациями, осуществляющими транспортировку питьевой воды</t>
  </si>
  <si>
    <t xml:space="preserve">Формы предоставления информации, подлежащей раскрытию, теплоснабжающими организациями, поставляющими тепловую энергию </t>
  </si>
  <si>
    <t>поставка тепловой энергии</t>
  </si>
  <si>
    <t>Протяженность тепловых сетей в двухтрубном исполнении (км)</t>
  </si>
  <si>
    <t>№ п/п</t>
  </si>
  <si>
    <t>Наименование</t>
  </si>
  <si>
    <t>ед.изм</t>
  </si>
  <si>
    <t>Транспортировка питьевой воды</t>
  </si>
  <si>
    <t>Год</t>
  </si>
  <si>
    <t>-</t>
  </si>
  <si>
    <t>Метод регулирования</t>
  </si>
  <si>
    <t>метод экономически обоснованных расходов</t>
  </si>
  <si>
    <t>Период действия тарифа</t>
  </si>
  <si>
    <t>1 год</t>
  </si>
  <si>
    <t>Расчетная величина тарифа (без НДС)</t>
  </si>
  <si>
    <t>руб/м3</t>
  </si>
  <si>
    <t>Необходимая валовая выручка</t>
  </si>
  <si>
    <t>тыс.руб.</t>
  </si>
  <si>
    <t>Годовой объем оказываемых услуг всего (полезный отпуск), в т.ч.:</t>
  </si>
  <si>
    <t>тыс.м3</t>
  </si>
  <si>
    <t>сторонним потребителям</t>
  </si>
  <si>
    <t>Реквизиты и наименование положения о закупках организации</t>
  </si>
  <si>
    <t>НВВ</t>
  </si>
  <si>
    <t>тыс. руб.</t>
  </si>
  <si>
    <t>Одноставочный тариф</t>
  </si>
  <si>
    <t>Годовой объем (полезный отпуск тепловой энергии) оказываемых услуг всего, в т.ч.:</t>
  </si>
  <si>
    <t>тыс.Гкал</t>
  </si>
  <si>
    <t>Научно-производственное объединение "ЭЛСИБ" публичное акционерное общество</t>
  </si>
  <si>
    <t>НПО "ЭЛСИБ" ПАО</t>
  </si>
  <si>
    <t xml:space="preserve">Научно-производственное объединение «ЭЛСИБ» публичное акционерное общество </t>
  </si>
  <si>
    <t>http://www.elsib.ru/ru/</t>
  </si>
  <si>
    <t>Информация о способах приобретения товаров, необходимых для производства регулируемых товаров и (или) оказания услуг НПО "ЭЛСИБ" ПАО</t>
  </si>
  <si>
    <t>(НВВ) от деятельности по оказанию услуг по передаче э/э, всего:</t>
  </si>
  <si>
    <t>в т. ч. на содержание электросетевого хозяйства</t>
  </si>
  <si>
    <t xml:space="preserve">          на оплату технологического расхода (потерь)</t>
  </si>
  <si>
    <t>(вид цены (тарифа)) на 2018 год</t>
  </si>
  <si>
    <t>Фактические показатели за год, предшествующий базовому периоду
2017 год</t>
  </si>
  <si>
    <t>Показатели, утвержденные на базовый период*(1) 
2018 год</t>
  </si>
  <si>
    <t>Предложения на расчетный период регулирования  
2019 год</t>
  </si>
  <si>
    <t>"Программа в области энергосбережения и повышения энергетической эффективности НПО "ЭЛСИБ" ПАО на 2015-2019гг" утверждена Генеральным директором НПО "ЭЛСИБ" ПАО 26.01.2015г.</t>
  </si>
  <si>
    <t>Информация о предложении НПО "ЭЛСИБ" ПАО о корректировке тарифов на тепловую энергию на 2019 год</t>
  </si>
  <si>
    <t>5,592 км</t>
  </si>
  <si>
    <t>4,539 км</t>
  </si>
  <si>
    <t>метод индексации</t>
  </si>
  <si>
    <t>Информация о предложении НПО "ЭЛСИБ" ПАО по установлению тарифов на транспортировку питьевой воды на 2019-2023гг.</t>
  </si>
  <si>
    <t>Информация о предложении НПО "ЭЛСИБ" ПАО по установлению тарифов на транспортировку сточных вод на 2019-2023гг.</t>
  </si>
  <si>
    <t>Стандарт "Закупки товаров, работ, услуг НПО "ЭЛСИБ" ПАО" (утверждено и введено в действие приказом НПО "ЭЛСИБ" ПАО №168 от 26.04.2018 года)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</si>
</sst>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0.00000"/>
    <numFmt numFmtId="166" formatCode="0.0"/>
    <numFmt numFmtId="167" formatCode="#,##0.0"/>
    <numFmt numFmtId="168" formatCode="0.000"/>
    <numFmt numFmtId="169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u val="single"/>
      <sz val="11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C00000"/>
      <name val="Times New Roman"/>
      <family val="1"/>
    </font>
    <font>
      <sz val="10"/>
      <color theme="1"/>
      <name val="Times New Roman"/>
      <family val="1"/>
    </font>
    <font>
      <b/>
      <sz val="11"/>
      <color rgb="FFC00000"/>
      <name val="Times New Roman"/>
      <family val="1"/>
    </font>
    <font>
      <sz val="9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4" fontId="4" fillId="0" borderId="0" applyFont="0" applyFill="0" applyBorder="0" applyAlignment="0" applyProtection="0"/>
    <xf numFmtId="0" fontId="10" fillId="0" borderId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8" fillId="27" borderId="2" applyNumberFormat="0" applyAlignment="0" applyProtection="0"/>
    <xf numFmtId="0" fontId="37" fillId="28" borderId="3" applyNumberFormat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9" fontId="2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" fillId="0" borderId="0" applyBorder="0">
      <alignment vertical="top"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 wrapText="1"/>
    </xf>
    <xf numFmtId="0" fontId="52" fillId="0" borderId="0" xfId="0" applyFont="1" applyAlignment="1">
      <alignment horizontal="right" vertical="center"/>
    </xf>
    <xf numFmtId="165" fontId="52" fillId="0" borderId="0" xfId="0" applyNumberFormat="1" applyFont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2" fillId="0" borderId="11" xfId="0" applyFont="1" applyBorder="1" applyAlignment="1">
      <alignment/>
    </xf>
    <xf numFmtId="0" fontId="39" fillId="0" borderId="11" xfId="52" applyBorder="1" applyAlignment="1" applyProtection="1">
      <alignment horizontal="center" vertical="center" wrapText="1"/>
      <protection/>
    </xf>
    <xf numFmtId="1" fontId="39" fillId="0" borderId="11" xfId="52" applyNumberFormat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/>
    </xf>
    <xf numFmtId="168" fontId="52" fillId="0" borderId="11" xfId="0" applyNumberFormat="1" applyFont="1" applyFill="1" applyBorder="1" applyAlignment="1">
      <alignment horizontal="center" vertical="center" wrapText="1"/>
    </xf>
    <xf numFmtId="16" fontId="52" fillId="0" borderId="11" xfId="0" applyNumberFormat="1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left" vertical="center" wrapText="1" indent="1"/>
    </xf>
    <xf numFmtId="4" fontId="52" fillId="0" borderId="11" xfId="0" applyNumberFormat="1" applyFont="1" applyFill="1" applyBorder="1" applyAlignment="1">
      <alignment horizontal="center" vertical="center"/>
    </xf>
    <xf numFmtId="2" fontId="52" fillId="0" borderId="11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168" fontId="52" fillId="0" borderId="11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3" fontId="52" fillId="0" borderId="0" xfId="0" applyNumberFormat="1" applyFont="1" applyFill="1" applyAlignment="1">
      <alignment vertical="center"/>
    </xf>
    <xf numFmtId="1" fontId="52" fillId="0" borderId="11" xfId="0" applyNumberFormat="1" applyFont="1" applyFill="1" applyBorder="1" applyAlignment="1">
      <alignment horizontal="center" vertical="center"/>
    </xf>
    <xf numFmtId="3" fontId="52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167" fontId="52" fillId="0" borderId="11" xfId="0" applyNumberFormat="1" applyFont="1" applyFill="1" applyBorder="1" applyAlignment="1">
      <alignment horizontal="center" vertical="center"/>
    </xf>
    <xf numFmtId="166" fontId="52" fillId="0" borderId="11" xfId="0" applyNumberFormat="1" applyFont="1" applyFill="1" applyBorder="1" applyAlignment="1">
      <alignment horizontal="center" vertical="center"/>
    </xf>
    <xf numFmtId="2" fontId="52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/>
    </xf>
    <xf numFmtId="4" fontId="55" fillId="0" borderId="0" xfId="0" applyNumberFormat="1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12" xfId="0" applyFont="1" applyBorder="1" applyAlignment="1">
      <alignment horizontal="center" vertical="center" wrapText="1"/>
    </xf>
    <xf numFmtId="169" fontId="52" fillId="0" borderId="13" xfId="0" applyNumberFormat="1" applyFont="1" applyFill="1" applyBorder="1" applyAlignment="1">
      <alignment horizontal="center" vertical="center"/>
    </xf>
    <xf numFmtId="169" fontId="52" fillId="0" borderId="14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165" fontId="52" fillId="0" borderId="13" xfId="0" applyNumberFormat="1" applyFont="1" applyFill="1" applyBorder="1" applyAlignment="1">
      <alignment horizontal="center" vertical="center"/>
    </xf>
    <xf numFmtId="165" fontId="52" fillId="0" borderId="14" xfId="0" applyNumberFormat="1" applyFont="1" applyFill="1" applyBorder="1" applyAlignment="1">
      <alignment horizontal="center" vertical="center"/>
    </xf>
    <xf numFmtId="4" fontId="52" fillId="0" borderId="13" xfId="0" applyNumberFormat="1" applyFont="1" applyFill="1" applyBorder="1" applyAlignment="1">
      <alignment horizontal="center" vertical="center"/>
    </xf>
    <xf numFmtId="4" fontId="52" fillId="0" borderId="14" xfId="0" applyNumberFormat="1" applyFont="1" applyFill="1" applyBorder="1" applyAlignment="1">
      <alignment horizontal="center" vertical="center"/>
    </xf>
    <xf numFmtId="167" fontId="52" fillId="0" borderId="13" xfId="0" applyNumberFormat="1" applyFont="1" applyFill="1" applyBorder="1" applyAlignment="1">
      <alignment horizontal="center" vertical="center"/>
    </xf>
    <xf numFmtId="167" fontId="52" fillId="0" borderId="14" xfId="0" applyNumberFormat="1" applyFont="1" applyFill="1" applyBorder="1" applyAlignment="1">
      <alignment horizontal="center" vertical="center"/>
    </xf>
    <xf numFmtId="166" fontId="52" fillId="0" borderId="13" xfId="0" applyNumberFormat="1" applyFont="1" applyFill="1" applyBorder="1" applyAlignment="1">
      <alignment horizontal="center" vertical="center"/>
    </xf>
    <xf numFmtId="166" fontId="52" fillId="0" borderId="14" xfId="0" applyNumberFormat="1" applyFont="1" applyFill="1" applyBorder="1" applyAlignment="1">
      <alignment horizontal="center" vertical="center"/>
    </xf>
  </cellXfs>
  <cellStyles count="65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Currency2" xfId="35"/>
    <cellStyle name="Followed Hyperlink" xfId="36"/>
    <cellStyle name="Hyperlink" xfId="37"/>
    <cellStyle name="normal" xfId="38"/>
    <cellStyle name="Normal1" xfId="39"/>
    <cellStyle name="Normal2" xfId="40"/>
    <cellStyle name="Percen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вод  2" xfId="49"/>
    <cellStyle name="Вывод" xfId="50"/>
    <cellStyle name="Вычисление" xfId="51"/>
    <cellStyle name="Hyperlink" xfId="52"/>
    <cellStyle name="Гиперссылка 2" xfId="53"/>
    <cellStyle name="Гиперссылка 3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10" xfId="65"/>
    <cellStyle name="Обычный 12" xfId="66"/>
    <cellStyle name="Обычный 12 2" xfId="67"/>
    <cellStyle name="Обычный 14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ib.ru/ru/" TargetMode="External" /><Relationship Id="rId2" Type="http://schemas.openxmlformats.org/officeDocument/2006/relationships/hyperlink" Target="mailto:elsib@elsib.ru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ib.ru/ru/" TargetMode="External" /><Relationship Id="rId2" Type="http://schemas.openxmlformats.org/officeDocument/2006/relationships/hyperlink" Target="mailto:elsib@elsib.ru" TargetMode="Externa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ib.ru/ru/" TargetMode="External" /><Relationship Id="rId2" Type="http://schemas.openxmlformats.org/officeDocument/2006/relationships/hyperlink" Target="mailto:elsib@elsib.ru" TargetMode="Externa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ib.ru/ru/" TargetMode="External" /><Relationship Id="rId2" Type="http://schemas.openxmlformats.org/officeDocument/2006/relationships/hyperlink" Target="mailto:elsib@elsib.ru" TargetMode="Externa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4"/>
  <sheetViews>
    <sheetView tabSelected="1" zoomScale="85" zoomScaleNormal="85" zoomScalePageLayoutView="0" workbookViewId="0" topLeftCell="A1">
      <selection activeCell="H15" sqref="H15"/>
    </sheetView>
  </sheetViews>
  <sheetFormatPr defaultColWidth="9.140625" defaultRowHeight="15"/>
  <cols>
    <col min="1" max="1" width="2.00390625" style="3" customWidth="1"/>
    <col min="2" max="2" width="51.7109375" style="3" customWidth="1"/>
    <col min="3" max="3" width="51.140625" style="3" customWidth="1"/>
    <col min="4" max="16384" width="9.140625" style="3" customWidth="1"/>
  </cols>
  <sheetData>
    <row r="1" spans="2:3" ht="34.5" customHeight="1">
      <c r="B1" s="48" t="s">
        <v>138</v>
      </c>
      <c r="C1" s="48"/>
    </row>
    <row r="3" spans="2:3" ht="15">
      <c r="B3" s="49" t="s">
        <v>8</v>
      </c>
      <c r="C3" s="49"/>
    </row>
    <row r="5" spans="2:3" ht="30">
      <c r="B5" s="19" t="s">
        <v>9</v>
      </c>
      <c r="C5" s="14" t="s">
        <v>167</v>
      </c>
    </row>
    <row r="6" spans="2:3" ht="15">
      <c r="B6" s="19" t="s">
        <v>10</v>
      </c>
      <c r="C6" s="14" t="s">
        <v>166</v>
      </c>
    </row>
    <row r="7" spans="2:3" ht="15">
      <c r="B7" s="16" t="s">
        <v>11</v>
      </c>
      <c r="C7" s="13" t="s">
        <v>19</v>
      </c>
    </row>
    <row r="8" spans="2:3" ht="15">
      <c r="B8" s="16" t="s">
        <v>12</v>
      </c>
      <c r="C8" s="13" t="s">
        <v>19</v>
      </c>
    </row>
    <row r="9" spans="2:3" ht="15">
      <c r="B9" s="16" t="s">
        <v>13</v>
      </c>
      <c r="C9" s="13">
        <v>5403102702</v>
      </c>
    </row>
    <row r="10" spans="2:3" ht="15">
      <c r="B10" s="16" t="s">
        <v>14</v>
      </c>
      <c r="C10" s="13" t="s">
        <v>20</v>
      </c>
    </row>
    <row r="11" spans="2:3" ht="15">
      <c r="B11" s="16" t="s">
        <v>15</v>
      </c>
      <c r="C11" s="13" t="s">
        <v>21</v>
      </c>
    </row>
    <row r="12" spans="2:3" ht="15">
      <c r="B12" s="16" t="s">
        <v>16</v>
      </c>
      <c r="C12" s="18" t="s">
        <v>127</v>
      </c>
    </row>
    <row r="13" spans="2:3" ht="15">
      <c r="B13" s="16" t="s">
        <v>17</v>
      </c>
      <c r="C13" s="13" t="s">
        <v>23</v>
      </c>
    </row>
    <row r="14" spans="2:3" ht="15">
      <c r="B14" s="16" t="s">
        <v>18</v>
      </c>
      <c r="C14" s="13" t="s">
        <v>22</v>
      </c>
    </row>
    <row r="15" spans="2:3" ht="15">
      <c r="B15" s="16" t="s">
        <v>121</v>
      </c>
      <c r="C15" s="17" t="s">
        <v>168</v>
      </c>
    </row>
    <row r="16" spans="2:3" ht="30">
      <c r="B16" s="9" t="s">
        <v>122</v>
      </c>
      <c r="C16" s="13" t="s">
        <v>123</v>
      </c>
    </row>
    <row r="17" spans="2:3" ht="15">
      <c r="B17" s="16" t="s">
        <v>124</v>
      </c>
      <c r="C17" s="13" t="s">
        <v>128</v>
      </c>
    </row>
    <row r="18" spans="2:3" ht="30">
      <c r="B18" s="9" t="s">
        <v>129</v>
      </c>
      <c r="C18" s="13" t="s">
        <v>180</v>
      </c>
    </row>
    <row r="19" spans="2:3" ht="15">
      <c r="B19" s="16" t="s">
        <v>130</v>
      </c>
      <c r="C19" s="20" t="s">
        <v>131</v>
      </c>
    </row>
    <row r="20" spans="2:3" ht="15">
      <c r="B20" s="9" t="s">
        <v>132</v>
      </c>
      <c r="C20" s="20">
        <v>0</v>
      </c>
    </row>
    <row r="23" spans="2:3" ht="35.25" customHeight="1">
      <c r="B23" s="50" t="s">
        <v>169</v>
      </c>
      <c r="C23" s="50"/>
    </row>
    <row r="24" spans="2:5" ht="60">
      <c r="B24" s="9" t="s">
        <v>159</v>
      </c>
      <c r="C24" s="9" t="s">
        <v>184</v>
      </c>
      <c r="E24" s="1"/>
    </row>
  </sheetData>
  <sheetProtection/>
  <mergeCells count="3">
    <mergeCell ref="B1:C1"/>
    <mergeCell ref="B3:C3"/>
    <mergeCell ref="B23:C23"/>
  </mergeCells>
  <hyperlinks>
    <hyperlink ref="C15" r:id="rId1" display="http://www.elsib.ru/ru/"/>
    <hyperlink ref="C12" r:id="rId2" display="elsib@elsib.ru"/>
  </hyperlinks>
  <printOptions/>
  <pageMargins left="0.7" right="0.7" top="0.75" bottom="0.75" header="0.3" footer="0.3"/>
  <pageSetup horizontalDpi="180" verticalDpi="18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1"/>
  <sheetViews>
    <sheetView zoomScale="85" zoomScaleNormal="85" zoomScalePageLayoutView="0" workbookViewId="0" topLeftCell="A1">
      <selection activeCell="G20" sqref="G20"/>
    </sheetView>
  </sheetViews>
  <sheetFormatPr defaultColWidth="9.140625" defaultRowHeight="15"/>
  <cols>
    <col min="1" max="1" width="9.140625" style="3" customWidth="1"/>
    <col min="2" max="2" width="7.28125" style="3" customWidth="1"/>
    <col min="3" max="3" width="40.7109375" style="3" customWidth="1"/>
    <col min="4" max="4" width="15.00390625" style="3" customWidth="1"/>
    <col min="5" max="5" width="30.28125" style="3" customWidth="1"/>
    <col min="6" max="9" width="30.140625" style="3" customWidth="1"/>
    <col min="10" max="16384" width="9.140625" style="3" customWidth="1"/>
  </cols>
  <sheetData>
    <row r="2" spans="2:5" ht="32.25" customHeight="1">
      <c r="B2" s="1" t="s">
        <v>182</v>
      </c>
      <c r="C2" s="1"/>
      <c r="D2" s="1"/>
      <c r="E2" s="1"/>
    </row>
    <row r="3" ht="15" customHeight="1"/>
    <row r="4" spans="2:9" ht="15">
      <c r="B4" s="4" t="s">
        <v>142</v>
      </c>
      <c r="C4" s="4" t="s">
        <v>143</v>
      </c>
      <c r="D4" s="4" t="s">
        <v>144</v>
      </c>
      <c r="E4" s="8" t="s">
        <v>145</v>
      </c>
      <c r="F4" s="8" t="s">
        <v>145</v>
      </c>
      <c r="G4" s="8" t="s">
        <v>145</v>
      </c>
      <c r="H4" s="8" t="s">
        <v>145</v>
      </c>
      <c r="I4" s="8" t="s">
        <v>145</v>
      </c>
    </row>
    <row r="5" spans="2:9" ht="15">
      <c r="B5" s="4">
        <v>1</v>
      </c>
      <c r="C5" s="8" t="s">
        <v>146</v>
      </c>
      <c r="D5" s="4" t="s">
        <v>147</v>
      </c>
      <c r="E5" s="4">
        <v>2019</v>
      </c>
      <c r="F5" s="4">
        <v>2020</v>
      </c>
      <c r="G5" s="4">
        <v>2021</v>
      </c>
      <c r="H5" s="4">
        <v>2022</v>
      </c>
      <c r="I5" s="4">
        <v>2023</v>
      </c>
    </row>
    <row r="6" spans="2:9" s="1" customFormat="1" ht="30">
      <c r="B6" s="4">
        <v>2</v>
      </c>
      <c r="C6" s="8" t="s">
        <v>148</v>
      </c>
      <c r="D6" s="4" t="s">
        <v>147</v>
      </c>
      <c r="E6" s="12" t="s">
        <v>149</v>
      </c>
      <c r="F6" s="12" t="s">
        <v>181</v>
      </c>
      <c r="G6" s="12" t="s">
        <v>181</v>
      </c>
      <c r="H6" s="12" t="s">
        <v>181</v>
      </c>
      <c r="I6" s="12" t="s">
        <v>181</v>
      </c>
    </row>
    <row r="7" spans="2:9" ht="15">
      <c r="B7" s="4">
        <v>3</v>
      </c>
      <c r="C7" s="8" t="s">
        <v>150</v>
      </c>
      <c r="D7" s="4" t="s">
        <v>147</v>
      </c>
      <c r="E7" s="24" t="s">
        <v>151</v>
      </c>
      <c r="F7" s="24" t="s">
        <v>151</v>
      </c>
      <c r="G7" s="24" t="s">
        <v>151</v>
      </c>
      <c r="H7" s="24" t="s">
        <v>151</v>
      </c>
      <c r="I7" s="24" t="s">
        <v>151</v>
      </c>
    </row>
    <row r="8" spans="2:9" ht="15">
      <c r="B8" s="4">
        <v>4</v>
      </c>
      <c r="C8" s="8" t="s">
        <v>152</v>
      </c>
      <c r="D8" s="4" t="s">
        <v>153</v>
      </c>
      <c r="E8" s="29">
        <f>E9/E11</f>
        <v>31.853121320362877</v>
      </c>
      <c r="F8" s="29">
        <f>F9/F11</f>
        <v>33.01342967716776</v>
      </c>
      <c r="G8" s="29">
        <f>G9/G11</f>
        <v>34.22024552875553</v>
      </c>
      <c r="H8" s="29">
        <f>H9/H11</f>
        <v>35.475252939939665</v>
      </c>
      <c r="I8" s="29">
        <f>I9/I11</f>
        <v>36.78037673549765</v>
      </c>
    </row>
    <row r="9" spans="2:9" ht="15">
      <c r="B9" s="4">
        <v>5</v>
      </c>
      <c r="C9" s="8" t="s">
        <v>154</v>
      </c>
      <c r="D9" s="4" t="s">
        <v>155</v>
      </c>
      <c r="E9" s="29">
        <v>649.1859845156118</v>
      </c>
      <c r="F9" s="29">
        <v>672.8337744881609</v>
      </c>
      <c r="G9" s="29">
        <v>697.4294154886935</v>
      </c>
      <c r="H9" s="29">
        <v>723.0072297823001</v>
      </c>
      <c r="I9" s="29">
        <v>749.6064464685601</v>
      </c>
    </row>
    <row r="10" spans="2:9" ht="30">
      <c r="B10" s="4">
        <v>6</v>
      </c>
      <c r="C10" s="9" t="s">
        <v>156</v>
      </c>
      <c r="D10" s="4" t="s">
        <v>157</v>
      </c>
      <c r="E10" s="29">
        <v>113.05201184968008</v>
      </c>
      <c r="F10" s="29">
        <f>E10</f>
        <v>113.05201184968008</v>
      </c>
      <c r="G10" s="29">
        <f aca="true" t="shared" si="0" ref="G10:I11">F10</f>
        <v>113.05201184968008</v>
      </c>
      <c r="H10" s="29">
        <f t="shared" si="0"/>
        <v>113.05201184968008</v>
      </c>
      <c r="I10" s="29">
        <f t="shared" si="0"/>
        <v>113.05201184968008</v>
      </c>
    </row>
    <row r="11" spans="2:9" ht="15">
      <c r="B11" s="22" t="s">
        <v>105</v>
      </c>
      <c r="C11" s="8" t="s">
        <v>158</v>
      </c>
      <c r="D11" s="4" t="s">
        <v>157</v>
      </c>
      <c r="E11" s="29">
        <v>20.38060816666667</v>
      </c>
      <c r="F11" s="29">
        <f>E11</f>
        <v>20.38060816666667</v>
      </c>
      <c r="G11" s="29">
        <f t="shared" si="0"/>
        <v>20.38060816666667</v>
      </c>
      <c r="H11" s="29">
        <f t="shared" si="0"/>
        <v>20.38060816666667</v>
      </c>
      <c r="I11" s="29">
        <f t="shared" si="0"/>
        <v>20.38060816666667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3"/>
  <sheetViews>
    <sheetView zoomScale="85" zoomScaleNormal="85" zoomScalePageLayoutView="0" workbookViewId="0" topLeftCell="A1">
      <selection activeCell="C23" sqref="C23"/>
    </sheetView>
  </sheetViews>
  <sheetFormatPr defaultColWidth="9.140625" defaultRowHeight="15"/>
  <cols>
    <col min="1" max="1" width="2.00390625" style="3" customWidth="1"/>
    <col min="2" max="2" width="51.7109375" style="3" customWidth="1"/>
    <col min="3" max="3" width="51.140625" style="3" customWidth="1"/>
    <col min="4" max="16384" width="9.140625" style="3" customWidth="1"/>
  </cols>
  <sheetData>
    <row r="1" spans="2:3" ht="34.5" customHeight="1">
      <c r="B1" s="48" t="s">
        <v>137</v>
      </c>
      <c r="C1" s="48"/>
    </row>
    <row r="3" spans="2:3" ht="15">
      <c r="B3" s="49" t="s">
        <v>8</v>
      </c>
      <c r="C3" s="49"/>
    </row>
    <row r="5" spans="2:3" ht="30">
      <c r="B5" s="19" t="s">
        <v>9</v>
      </c>
      <c r="C5" s="14" t="s">
        <v>167</v>
      </c>
    </row>
    <row r="6" spans="2:3" ht="15">
      <c r="B6" s="19" t="s">
        <v>10</v>
      </c>
      <c r="C6" s="14" t="s">
        <v>166</v>
      </c>
    </row>
    <row r="7" spans="2:3" ht="15">
      <c r="B7" s="16" t="s">
        <v>11</v>
      </c>
      <c r="C7" s="14" t="s">
        <v>19</v>
      </c>
    </row>
    <row r="8" spans="2:3" ht="15">
      <c r="B8" s="16" t="s">
        <v>12</v>
      </c>
      <c r="C8" s="14" t="s">
        <v>19</v>
      </c>
    </row>
    <row r="9" spans="2:3" ht="15">
      <c r="B9" s="16" t="s">
        <v>13</v>
      </c>
      <c r="C9" s="14">
        <v>5403102702</v>
      </c>
    </row>
    <row r="10" spans="2:3" ht="15">
      <c r="B10" s="16" t="s">
        <v>14</v>
      </c>
      <c r="C10" s="14" t="s">
        <v>20</v>
      </c>
    </row>
    <row r="11" spans="2:3" ht="15">
      <c r="B11" s="16" t="s">
        <v>15</v>
      </c>
      <c r="C11" s="14" t="s">
        <v>21</v>
      </c>
    </row>
    <row r="12" spans="2:3" ht="15">
      <c r="B12" s="16" t="s">
        <v>16</v>
      </c>
      <c r="C12" s="18" t="s">
        <v>127</v>
      </c>
    </row>
    <row r="13" spans="2:3" ht="15">
      <c r="B13" s="16" t="s">
        <v>17</v>
      </c>
      <c r="C13" s="14" t="s">
        <v>23</v>
      </c>
    </row>
    <row r="14" spans="2:3" ht="15">
      <c r="B14" s="16" t="s">
        <v>18</v>
      </c>
      <c r="C14" s="14" t="s">
        <v>22</v>
      </c>
    </row>
    <row r="15" spans="2:3" ht="15">
      <c r="B15" s="16" t="s">
        <v>121</v>
      </c>
      <c r="C15" s="17" t="s">
        <v>168</v>
      </c>
    </row>
    <row r="16" spans="2:3" ht="30">
      <c r="B16" s="9" t="s">
        <v>122</v>
      </c>
      <c r="C16" s="14" t="s">
        <v>123</v>
      </c>
    </row>
    <row r="17" spans="2:3" ht="15">
      <c r="B17" s="16" t="s">
        <v>124</v>
      </c>
      <c r="C17" s="20" t="s">
        <v>133</v>
      </c>
    </row>
    <row r="18" spans="2:3" ht="30">
      <c r="B18" s="9" t="s">
        <v>134</v>
      </c>
      <c r="C18" s="21" t="s">
        <v>179</v>
      </c>
    </row>
    <row r="19" spans="2:3" ht="15">
      <c r="B19" s="9" t="s">
        <v>135</v>
      </c>
      <c r="C19" s="12" t="s">
        <v>136</v>
      </c>
    </row>
    <row r="22" spans="2:3" ht="36.75" customHeight="1">
      <c r="B22" s="50" t="s">
        <v>169</v>
      </c>
      <c r="C22" s="50"/>
    </row>
    <row r="23" spans="2:3" ht="60">
      <c r="B23" s="9" t="s">
        <v>159</v>
      </c>
      <c r="C23" s="9" t="s">
        <v>184</v>
      </c>
    </row>
  </sheetData>
  <sheetProtection/>
  <mergeCells count="3">
    <mergeCell ref="B1:C1"/>
    <mergeCell ref="B3:C3"/>
    <mergeCell ref="B22:C22"/>
  </mergeCells>
  <hyperlinks>
    <hyperlink ref="C15" r:id="rId1" display="http://www.elsib.ru/ru/"/>
    <hyperlink ref="C12" r:id="rId2" display="elsib@elsib.ru"/>
  </hyperlinks>
  <printOptions/>
  <pageMargins left="0.7" right="0.7" top="0.75" bottom="0.75" header="0.3" footer="0.3"/>
  <pageSetup horizontalDpi="180" verticalDpi="18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1"/>
  <sheetViews>
    <sheetView zoomScale="85" zoomScaleNormal="85" zoomScalePageLayoutView="0" workbookViewId="0" topLeftCell="A1">
      <selection activeCell="E16" sqref="E16"/>
    </sheetView>
  </sheetViews>
  <sheetFormatPr defaultColWidth="9.140625" defaultRowHeight="15"/>
  <cols>
    <col min="1" max="2" width="9.140625" style="3" customWidth="1"/>
    <col min="3" max="3" width="43.140625" style="3" customWidth="1"/>
    <col min="4" max="4" width="9.140625" style="3" customWidth="1"/>
    <col min="5" max="9" width="30.140625" style="3" customWidth="1"/>
    <col min="10" max="16384" width="9.140625" style="3" customWidth="1"/>
  </cols>
  <sheetData>
    <row r="2" spans="2:5" ht="32.25" customHeight="1">
      <c r="B2" s="1" t="s">
        <v>183</v>
      </c>
      <c r="C2" s="1"/>
      <c r="D2" s="1"/>
      <c r="E2" s="1"/>
    </row>
    <row r="3" ht="15" customHeight="1"/>
    <row r="4" spans="2:9" ht="15">
      <c r="B4" s="4" t="s">
        <v>142</v>
      </c>
      <c r="C4" s="4" t="s">
        <v>143</v>
      </c>
      <c r="D4" s="4" t="s">
        <v>144</v>
      </c>
      <c r="E4" s="4" t="s">
        <v>133</v>
      </c>
      <c r="F4" s="4" t="s">
        <v>133</v>
      </c>
      <c r="G4" s="4" t="s">
        <v>133</v>
      </c>
      <c r="H4" s="4" t="s">
        <v>133</v>
      </c>
      <c r="I4" s="4" t="s">
        <v>133</v>
      </c>
    </row>
    <row r="5" spans="2:9" ht="15">
      <c r="B5" s="4">
        <v>1</v>
      </c>
      <c r="C5" s="8" t="s">
        <v>146</v>
      </c>
      <c r="D5" s="8"/>
      <c r="E5" s="4">
        <v>2019</v>
      </c>
      <c r="F5" s="4">
        <v>2020</v>
      </c>
      <c r="G5" s="4">
        <v>2021</v>
      </c>
      <c r="H5" s="4">
        <v>2022</v>
      </c>
      <c r="I5" s="4">
        <v>2023</v>
      </c>
    </row>
    <row r="6" spans="2:9" s="1" customFormat="1" ht="30">
      <c r="B6" s="4">
        <v>2</v>
      </c>
      <c r="C6" s="8" t="s">
        <v>148</v>
      </c>
      <c r="D6" s="8"/>
      <c r="E6" s="12" t="s">
        <v>149</v>
      </c>
      <c r="F6" s="12" t="s">
        <v>181</v>
      </c>
      <c r="G6" s="12" t="s">
        <v>181</v>
      </c>
      <c r="H6" s="12" t="s">
        <v>181</v>
      </c>
      <c r="I6" s="12" t="s">
        <v>181</v>
      </c>
    </row>
    <row r="7" spans="2:9" ht="15">
      <c r="B7" s="4">
        <v>3</v>
      </c>
      <c r="C7" s="8" t="s">
        <v>150</v>
      </c>
      <c r="D7" s="8"/>
      <c r="E7" s="24" t="s">
        <v>151</v>
      </c>
      <c r="F7" s="24" t="s">
        <v>151</v>
      </c>
      <c r="G7" s="24" t="s">
        <v>151</v>
      </c>
      <c r="H7" s="24" t="s">
        <v>151</v>
      </c>
      <c r="I7" s="24" t="s">
        <v>151</v>
      </c>
    </row>
    <row r="8" spans="2:9" ht="15">
      <c r="B8" s="4">
        <v>4</v>
      </c>
      <c r="C8" s="8" t="s">
        <v>152</v>
      </c>
      <c r="D8" s="4" t="s">
        <v>153</v>
      </c>
      <c r="E8" s="29">
        <f>E9/E11</f>
        <v>14.470900841763193</v>
      </c>
      <c r="F8" s="29">
        <f>F9/F11</f>
        <v>14.999428936370363</v>
      </c>
      <c r="G8" s="29">
        <f>G9/G11</f>
        <v>15.549357483944053</v>
      </c>
      <c r="H8" s="29">
        <f>H9/H11</f>
        <v>16.12128317342069</v>
      </c>
      <c r="I8" s="29">
        <f>I9/I11</f>
        <v>16.71608589047639</v>
      </c>
    </row>
    <row r="9" spans="2:9" ht="15">
      <c r="B9" s="4">
        <v>5</v>
      </c>
      <c r="C9" s="8" t="s">
        <v>154</v>
      </c>
      <c r="D9" s="4" t="s">
        <v>155</v>
      </c>
      <c r="E9" s="29">
        <v>816.4252047008569</v>
      </c>
      <c r="F9" s="29">
        <v>846.2439189984829</v>
      </c>
      <c r="G9" s="29">
        <v>877.270012807926</v>
      </c>
      <c r="H9" s="29">
        <v>909.5371503697469</v>
      </c>
      <c r="I9" s="29">
        <v>943.0949734340403</v>
      </c>
    </row>
    <row r="10" spans="2:9" ht="30">
      <c r="B10" s="4">
        <v>6</v>
      </c>
      <c r="C10" s="9" t="s">
        <v>156</v>
      </c>
      <c r="D10" s="4" t="s">
        <v>157</v>
      </c>
      <c r="E10" s="29">
        <v>159.35240916666666</v>
      </c>
      <c r="F10" s="29">
        <v>159.35240916666666</v>
      </c>
      <c r="G10" s="29">
        <v>159.35240916666666</v>
      </c>
      <c r="H10" s="29">
        <v>159.35240916666666</v>
      </c>
      <c r="I10" s="29">
        <v>159.35240916666666</v>
      </c>
    </row>
    <row r="11" spans="2:9" ht="15">
      <c r="B11" s="22" t="s">
        <v>105</v>
      </c>
      <c r="C11" s="8" t="s">
        <v>158</v>
      </c>
      <c r="D11" s="4" t="s">
        <v>157</v>
      </c>
      <c r="E11" s="29">
        <v>56.41840916666666</v>
      </c>
      <c r="F11" s="29">
        <v>56.41840916666666</v>
      </c>
      <c r="G11" s="29">
        <v>56.41840916666666</v>
      </c>
      <c r="H11" s="29">
        <v>56.41840916666666</v>
      </c>
      <c r="I11" s="29">
        <v>56.41840916666666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C22"/>
  <sheetViews>
    <sheetView zoomScale="85" zoomScaleNormal="85" zoomScalePageLayoutView="0" workbookViewId="0" topLeftCell="A1">
      <selection activeCell="C22" sqref="C22"/>
    </sheetView>
  </sheetViews>
  <sheetFormatPr defaultColWidth="9.140625" defaultRowHeight="15"/>
  <cols>
    <col min="1" max="1" width="2.00390625" style="3" customWidth="1"/>
    <col min="2" max="2" width="51.7109375" style="3" customWidth="1"/>
    <col min="3" max="3" width="51.140625" style="3" customWidth="1"/>
    <col min="4" max="16384" width="9.140625" style="3" customWidth="1"/>
  </cols>
  <sheetData>
    <row r="1" spans="2:3" ht="34.5" customHeight="1">
      <c r="B1" s="48" t="s">
        <v>139</v>
      </c>
      <c r="C1" s="48"/>
    </row>
    <row r="3" spans="2:3" ht="15">
      <c r="B3" s="49" t="s">
        <v>8</v>
      </c>
      <c r="C3" s="49"/>
    </row>
    <row r="5" spans="2:3" ht="30">
      <c r="B5" s="19" t="s">
        <v>9</v>
      </c>
      <c r="C5" s="14" t="s">
        <v>167</v>
      </c>
    </row>
    <row r="6" spans="2:3" ht="15">
      <c r="B6" s="19" t="s">
        <v>10</v>
      </c>
      <c r="C6" s="14" t="s">
        <v>166</v>
      </c>
    </row>
    <row r="7" spans="2:3" ht="15">
      <c r="B7" s="16" t="s">
        <v>11</v>
      </c>
      <c r="C7" s="14" t="s">
        <v>19</v>
      </c>
    </row>
    <row r="8" spans="2:3" ht="15">
      <c r="B8" s="16" t="s">
        <v>12</v>
      </c>
      <c r="C8" s="14" t="s">
        <v>19</v>
      </c>
    </row>
    <row r="9" spans="2:3" ht="15">
      <c r="B9" s="16" t="s">
        <v>13</v>
      </c>
      <c r="C9" s="14">
        <v>5403102702</v>
      </c>
    </row>
    <row r="10" spans="2:3" ht="15">
      <c r="B10" s="16" t="s">
        <v>14</v>
      </c>
      <c r="C10" s="14" t="s">
        <v>20</v>
      </c>
    </row>
    <row r="11" spans="2:3" ht="15">
      <c r="B11" s="16" t="s">
        <v>15</v>
      </c>
      <c r="C11" s="14" t="s">
        <v>21</v>
      </c>
    </row>
    <row r="12" spans="2:3" ht="15">
      <c r="B12" s="16" t="s">
        <v>16</v>
      </c>
      <c r="C12" s="18" t="s">
        <v>127</v>
      </c>
    </row>
    <row r="13" spans="2:3" ht="15">
      <c r="B13" s="16" t="s">
        <v>17</v>
      </c>
      <c r="C13" s="14" t="s">
        <v>23</v>
      </c>
    </row>
    <row r="14" spans="2:3" ht="15">
      <c r="B14" s="16" t="s">
        <v>18</v>
      </c>
      <c r="C14" s="14" t="s">
        <v>22</v>
      </c>
    </row>
    <row r="15" spans="2:3" ht="15">
      <c r="B15" s="16" t="s">
        <v>121</v>
      </c>
      <c r="C15" s="17" t="s">
        <v>168</v>
      </c>
    </row>
    <row r="16" spans="2:3" ht="30">
      <c r="B16" s="9" t="s">
        <v>122</v>
      </c>
      <c r="C16" s="14" t="s">
        <v>123</v>
      </c>
    </row>
    <row r="17" spans="2:3" ht="15">
      <c r="B17" s="16" t="s">
        <v>124</v>
      </c>
      <c r="C17" s="13" t="s">
        <v>140</v>
      </c>
    </row>
    <row r="18" spans="2:3" ht="30">
      <c r="B18" s="9" t="s">
        <v>141</v>
      </c>
      <c r="C18" s="13">
        <v>3.437</v>
      </c>
    </row>
    <row r="21" spans="2:3" ht="36.75" customHeight="1">
      <c r="B21" s="50" t="s">
        <v>169</v>
      </c>
      <c r="C21" s="50"/>
    </row>
    <row r="22" spans="2:3" ht="60">
      <c r="B22" s="9" t="s">
        <v>159</v>
      </c>
      <c r="C22" s="9" t="s">
        <v>184</v>
      </c>
    </row>
  </sheetData>
  <sheetProtection/>
  <mergeCells count="3">
    <mergeCell ref="B1:C1"/>
    <mergeCell ref="B3:C3"/>
    <mergeCell ref="B21:C21"/>
  </mergeCells>
  <hyperlinks>
    <hyperlink ref="C15" r:id="rId1" display="http://www.elsib.ru/ru/"/>
    <hyperlink ref="C12" r:id="rId2" display="elsib@elsib.ru"/>
  </hyperlinks>
  <printOptions/>
  <pageMargins left="0.7" right="0.7" top="0.75" bottom="0.75" header="0.3" footer="0.3"/>
  <pageSetup horizontalDpi="180" verticalDpi="18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4"/>
  <sheetViews>
    <sheetView zoomScale="85" zoomScaleNormal="85" zoomScalePageLayoutView="0" workbookViewId="0" topLeftCell="A1">
      <selection activeCell="E23" sqref="E23"/>
    </sheetView>
  </sheetViews>
  <sheetFormatPr defaultColWidth="9.140625" defaultRowHeight="15"/>
  <cols>
    <col min="1" max="1" width="9.140625" style="3" customWidth="1"/>
    <col min="2" max="2" width="7.28125" style="3" customWidth="1"/>
    <col min="3" max="3" width="49.421875" style="3" customWidth="1"/>
    <col min="4" max="4" width="9.140625" style="3" customWidth="1"/>
    <col min="5" max="5" width="36.140625" style="3" customWidth="1"/>
    <col min="6" max="16384" width="9.140625" style="3" customWidth="1"/>
  </cols>
  <sheetData>
    <row r="2" spans="2:5" ht="32.25" customHeight="1">
      <c r="B2" s="48" t="s">
        <v>178</v>
      </c>
      <c r="C2" s="48"/>
      <c r="D2" s="48"/>
      <c r="E2" s="48"/>
    </row>
    <row r="3" ht="15" customHeight="1"/>
    <row r="4" spans="2:5" ht="15">
      <c r="B4" s="4" t="s">
        <v>142</v>
      </c>
      <c r="C4" s="4" t="s">
        <v>143</v>
      </c>
      <c r="D4" s="4" t="s">
        <v>144</v>
      </c>
      <c r="E4" s="13" t="s">
        <v>140</v>
      </c>
    </row>
    <row r="5" spans="2:5" ht="15">
      <c r="B5" s="4">
        <v>1</v>
      </c>
      <c r="C5" s="8" t="s">
        <v>146</v>
      </c>
      <c r="D5" s="4" t="s">
        <v>147</v>
      </c>
      <c r="E5" s="4">
        <v>2019</v>
      </c>
    </row>
    <row r="6" spans="2:5" s="1" customFormat="1" ht="30">
      <c r="B6" s="4">
        <v>2</v>
      </c>
      <c r="C6" s="8" t="s">
        <v>148</v>
      </c>
      <c r="D6" s="4" t="s">
        <v>147</v>
      </c>
      <c r="E6" s="12" t="s">
        <v>149</v>
      </c>
    </row>
    <row r="7" spans="2:5" ht="15">
      <c r="B7" s="4">
        <v>3</v>
      </c>
      <c r="C7" s="8" t="s">
        <v>150</v>
      </c>
      <c r="D7" s="4" t="s">
        <v>147</v>
      </c>
      <c r="E7" s="24" t="s">
        <v>151</v>
      </c>
    </row>
    <row r="8" spans="2:5" ht="15">
      <c r="B8" s="4">
        <v>4</v>
      </c>
      <c r="C8" s="8" t="s">
        <v>160</v>
      </c>
      <c r="D8" s="23" t="s">
        <v>161</v>
      </c>
      <c r="E8" s="29">
        <v>56513.78779989821</v>
      </c>
    </row>
    <row r="9" spans="2:5" ht="15">
      <c r="B9" s="4">
        <v>5</v>
      </c>
      <c r="C9" s="8" t="s">
        <v>162</v>
      </c>
      <c r="D9" s="23" t="s">
        <v>113</v>
      </c>
      <c r="E9" s="29">
        <f>E8/E10</f>
        <v>1533.2248154099489</v>
      </c>
    </row>
    <row r="10" spans="2:5" s="1" customFormat="1" ht="30">
      <c r="B10" s="4">
        <v>6</v>
      </c>
      <c r="C10" s="9" t="s">
        <v>163</v>
      </c>
      <c r="D10" s="23" t="s">
        <v>164</v>
      </c>
      <c r="E10" s="30">
        <v>36.85942676631393</v>
      </c>
    </row>
    <row r="11" spans="2:5" ht="15">
      <c r="B11" s="4" t="s">
        <v>105</v>
      </c>
      <c r="C11" s="8" t="s">
        <v>158</v>
      </c>
      <c r="D11" s="23" t="s">
        <v>164</v>
      </c>
      <c r="E11" s="30">
        <v>5.22646635</v>
      </c>
    </row>
    <row r="12" ht="15">
      <c r="E12" s="31"/>
    </row>
    <row r="13" ht="15">
      <c r="E13" s="31"/>
    </row>
    <row r="14" ht="15">
      <c r="E14" s="31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C22"/>
  <sheetViews>
    <sheetView zoomScale="85" zoomScaleNormal="85" zoomScalePageLayoutView="0" workbookViewId="0" topLeftCell="A1">
      <selection activeCell="C22" sqref="C22"/>
    </sheetView>
  </sheetViews>
  <sheetFormatPr defaultColWidth="9.140625" defaultRowHeight="15"/>
  <cols>
    <col min="1" max="1" width="2.00390625" style="3" customWidth="1"/>
    <col min="2" max="2" width="51.7109375" style="3" customWidth="1"/>
    <col min="3" max="3" width="51.140625" style="3" customWidth="1"/>
    <col min="4" max="16384" width="9.140625" style="3" customWidth="1"/>
  </cols>
  <sheetData>
    <row r="1" spans="2:3" ht="34.5" customHeight="1">
      <c r="B1" s="48" t="s">
        <v>120</v>
      </c>
      <c r="C1" s="48"/>
    </row>
    <row r="3" spans="2:3" ht="15">
      <c r="B3" s="49" t="s">
        <v>8</v>
      </c>
      <c r="C3" s="49"/>
    </row>
    <row r="5" spans="2:3" ht="30">
      <c r="B5" s="19" t="s">
        <v>9</v>
      </c>
      <c r="C5" s="14" t="s">
        <v>167</v>
      </c>
    </row>
    <row r="6" spans="2:3" ht="15">
      <c r="B6" s="19" t="s">
        <v>10</v>
      </c>
      <c r="C6" s="14" t="s">
        <v>166</v>
      </c>
    </row>
    <row r="7" spans="2:3" ht="15">
      <c r="B7" s="16" t="s">
        <v>11</v>
      </c>
      <c r="C7" s="14" t="s">
        <v>19</v>
      </c>
    </row>
    <row r="8" spans="2:3" ht="15">
      <c r="B8" s="16" t="s">
        <v>12</v>
      </c>
      <c r="C8" s="14" t="s">
        <v>19</v>
      </c>
    </row>
    <row r="9" spans="2:3" ht="15">
      <c r="B9" s="16" t="s">
        <v>13</v>
      </c>
      <c r="C9" s="14">
        <v>5403102702</v>
      </c>
    </row>
    <row r="10" spans="2:3" ht="15">
      <c r="B10" s="16" t="s">
        <v>14</v>
      </c>
      <c r="C10" s="14" t="s">
        <v>20</v>
      </c>
    </row>
    <row r="11" spans="2:3" ht="15">
      <c r="B11" s="16" t="s">
        <v>15</v>
      </c>
      <c r="C11" s="14" t="s">
        <v>21</v>
      </c>
    </row>
    <row r="12" spans="2:3" ht="15">
      <c r="B12" s="16" t="s">
        <v>16</v>
      </c>
      <c r="C12" s="18" t="s">
        <v>127</v>
      </c>
    </row>
    <row r="13" spans="2:3" ht="15">
      <c r="B13" s="16" t="s">
        <v>17</v>
      </c>
      <c r="C13" s="14" t="s">
        <v>23</v>
      </c>
    </row>
    <row r="14" spans="2:3" ht="15">
      <c r="B14" s="16" t="s">
        <v>18</v>
      </c>
      <c r="C14" s="14" t="s">
        <v>22</v>
      </c>
    </row>
    <row r="15" spans="2:3" ht="15">
      <c r="B15" s="16" t="s">
        <v>121</v>
      </c>
      <c r="C15" s="17" t="s">
        <v>168</v>
      </c>
    </row>
    <row r="16" spans="2:3" ht="30">
      <c r="B16" s="9" t="s">
        <v>122</v>
      </c>
      <c r="C16" s="14" t="s">
        <v>123</v>
      </c>
    </row>
    <row r="17" spans="2:3" ht="15">
      <c r="B17" s="16" t="s">
        <v>124</v>
      </c>
      <c r="C17" s="13" t="s">
        <v>125</v>
      </c>
    </row>
    <row r="18" spans="2:3" ht="15">
      <c r="B18" s="9" t="s">
        <v>126</v>
      </c>
      <c r="C18" s="13">
        <v>3.8</v>
      </c>
    </row>
    <row r="21" spans="2:3" ht="38.25" customHeight="1">
      <c r="B21" s="50" t="s">
        <v>169</v>
      </c>
      <c r="C21" s="50"/>
    </row>
    <row r="22" spans="2:3" ht="60">
      <c r="B22" s="9" t="s">
        <v>159</v>
      </c>
      <c r="C22" s="9" t="s">
        <v>184</v>
      </c>
    </row>
  </sheetData>
  <sheetProtection/>
  <mergeCells count="3">
    <mergeCell ref="B1:C1"/>
    <mergeCell ref="B3:C3"/>
    <mergeCell ref="B21:C21"/>
  </mergeCells>
  <hyperlinks>
    <hyperlink ref="C15" r:id="rId1" display="http://www.elsib.ru/ru/"/>
    <hyperlink ref="C12" r:id="rId2" display="elsib@elsib.ru"/>
  </hyperlinks>
  <printOptions/>
  <pageMargins left="0.7" right="0.7" top="0.75" bottom="0.75" header="0.3" footer="0.3"/>
  <pageSetup horizontalDpi="180" verticalDpi="180" orientation="portrait" paperSize="9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6"/>
  <sheetViews>
    <sheetView zoomScale="70" zoomScaleNormal="70" zoomScaleSheetLayoutView="70" zoomScalePageLayoutView="0" workbookViewId="0" topLeftCell="A1">
      <selection activeCell="I23" sqref="I23"/>
    </sheetView>
  </sheetViews>
  <sheetFormatPr defaultColWidth="9.140625" defaultRowHeight="15"/>
  <cols>
    <col min="1" max="1" width="9.140625" style="1" customWidth="1"/>
    <col min="2" max="2" width="54.8515625" style="1" customWidth="1"/>
    <col min="3" max="3" width="15.8515625" style="2" customWidth="1"/>
    <col min="4" max="9" width="18.140625" style="1" customWidth="1"/>
    <col min="10" max="12" width="9.140625" style="1" customWidth="1"/>
    <col min="13" max="16384" width="9.140625" style="3" customWidth="1"/>
  </cols>
  <sheetData>
    <row r="1" ht="15">
      <c r="F1" s="10" t="s">
        <v>0</v>
      </c>
    </row>
    <row r="2" ht="15">
      <c r="F2" s="10" t="s">
        <v>1</v>
      </c>
    </row>
    <row r="3" ht="15">
      <c r="F3" s="10" t="s">
        <v>2</v>
      </c>
    </row>
    <row r="4" ht="15">
      <c r="F4" s="10" t="s">
        <v>3</v>
      </c>
    </row>
    <row r="7" spans="1:6" ht="15">
      <c r="A7" s="55" t="s">
        <v>4</v>
      </c>
      <c r="B7" s="55"/>
      <c r="C7" s="55"/>
      <c r="D7" s="55"/>
      <c r="E7" s="55"/>
      <c r="F7" s="55"/>
    </row>
    <row r="8" spans="1:6" ht="15">
      <c r="A8" s="55" t="s">
        <v>5</v>
      </c>
      <c r="B8" s="55"/>
      <c r="C8" s="55"/>
      <c r="D8" s="55"/>
      <c r="E8" s="55"/>
      <c r="F8" s="55"/>
    </row>
    <row r="9" spans="1:6" ht="15">
      <c r="A9" s="55" t="s">
        <v>173</v>
      </c>
      <c r="B9" s="55"/>
      <c r="C9" s="55"/>
      <c r="D9" s="55"/>
      <c r="E9" s="55"/>
      <c r="F9" s="55"/>
    </row>
    <row r="10" spans="1:6" ht="15">
      <c r="A10" s="53" t="s">
        <v>6</v>
      </c>
      <c r="B10" s="53"/>
      <c r="C10" s="53"/>
      <c r="D10" s="53"/>
      <c r="E10" s="53"/>
      <c r="F10" s="53"/>
    </row>
    <row r="12" spans="1:6" ht="15">
      <c r="A12" s="54" t="s">
        <v>165</v>
      </c>
      <c r="B12" s="54"/>
      <c r="C12" s="54"/>
      <c r="D12" s="54"/>
      <c r="E12" s="54"/>
      <c r="F12" s="54"/>
    </row>
    <row r="13" spans="1:6" ht="15">
      <c r="A13" s="53" t="s">
        <v>7</v>
      </c>
      <c r="B13" s="53"/>
      <c r="C13" s="53"/>
      <c r="D13" s="53"/>
      <c r="E13" s="53"/>
      <c r="F13" s="53"/>
    </row>
    <row r="14" spans="1:6" ht="15">
      <c r="A14" s="54" t="s">
        <v>166</v>
      </c>
      <c r="B14" s="54"/>
      <c r="C14" s="54"/>
      <c r="D14" s="54"/>
      <c r="E14" s="54"/>
      <c r="F14" s="54"/>
    </row>
    <row r="17" ht="15">
      <c r="F17" s="10" t="s">
        <v>25</v>
      </c>
    </row>
    <row r="19" spans="1:6" ht="33" customHeight="1">
      <c r="A19" s="48" t="s">
        <v>24</v>
      </c>
      <c r="B19" s="48"/>
      <c r="C19" s="48"/>
      <c r="D19" s="48"/>
      <c r="E19" s="48"/>
      <c r="F19" s="48"/>
    </row>
    <row r="21" spans="1:12" s="7" customFormat="1" ht="75">
      <c r="A21" s="4" t="s">
        <v>26</v>
      </c>
      <c r="B21" s="5" t="s">
        <v>27</v>
      </c>
      <c r="C21" s="5" t="s">
        <v>28</v>
      </c>
      <c r="D21" s="12" t="s">
        <v>174</v>
      </c>
      <c r="E21" s="12" t="s">
        <v>175</v>
      </c>
      <c r="F21" s="12" t="s">
        <v>176</v>
      </c>
      <c r="G21" s="6"/>
      <c r="H21" s="6"/>
      <c r="I21" s="6"/>
      <c r="J21" s="6"/>
      <c r="K21" s="6"/>
      <c r="L21" s="6"/>
    </row>
    <row r="22" spans="1:7" ht="15">
      <c r="A22" s="4" t="s">
        <v>29</v>
      </c>
      <c r="B22" s="9" t="s">
        <v>30</v>
      </c>
      <c r="C22" s="5"/>
      <c r="D22" s="25"/>
      <c r="E22" s="25"/>
      <c r="F22" s="25"/>
      <c r="G22" s="47"/>
    </row>
    <row r="23" spans="1:7" ht="15">
      <c r="A23" s="4" t="s">
        <v>31</v>
      </c>
      <c r="B23" s="26" t="s">
        <v>32</v>
      </c>
      <c r="C23" s="5" t="s">
        <v>33</v>
      </c>
      <c r="D23" s="36">
        <v>2364535.63314</v>
      </c>
      <c r="E23" s="38" t="s">
        <v>117</v>
      </c>
      <c r="F23" s="38" t="s">
        <v>117</v>
      </c>
      <c r="G23" s="47"/>
    </row>
    <row r="24" spans="1:7" ht="15">
      <c r="A24" s="4" t="s">
        <v>34</v>
      </c>
      <c r="B24" s="26" t="s">
        <v>35</v>
      </c>
      <c r="C24" s="5" t="s">
        <v>33</v>
      </c>
      <c r="D24" s="36">
        <v>292396.03530999966</v>
      </c>
      <c r="E24" s="38" t="s">
        <v>117</v>
      </c>
      <c r="F24" s="38" t="s">
        <v>117</v>
      </c>
      <c r="G24" s="47"/>
    </row>
    <row r="25" spans="1:7" ht="15">
      <c r="A25" s="4" t="s">
        <v>36</v>
      </c>
      <c r="B25" s="26" t="s">
        <v>37</v>
      </c>
      <c r="C25" s="5" t="s">
        <v>33</v>
      </c>
      <c r="D25" s="36">
        <v>293754.03255099984</v>
      </c>
      <c r="E25" s="38" t="s">
        <v>117</v>
      </c>
      <c r="F25" s="38" t="s">
        <v>117</v>
      </c>
      <c r="G25" s="47"/>
    </row>
    <row r="26" spans="1:7" ht="15">
      <c r="A26" s="4" t="s">
        <v>38</v>
      </c>
      <c r="B26" s="26" t="s">
        <v>39</v>
      </c>
      <c r="C26" s="5" t="s">
        <v>33</v>
      </c>
      <c r="D26" s="36">
        <v>3694.730771821807</v>
      </c>
      <c r="E26" s="38" t="s">
        <v>117</v>
      </c>
      <c r="F26" s="38" t="s">
        <v>117</v>
      </c>
      <c r="G26" s="47"/>
    </row>
    <row r="27" spans="1:7" ht="15">
      <c r="A27" s="4" t="s">
        <v>40</v>
      </c>
      <c r="B27" s="26" t="s">
        <v>41</v>
      </c>
      <c r="C27" s="5"/>
      <c r="D27" s="25"/>
      <c r="E27" s="25"/>
      <c r="F27" s="25"/>
      <c r="G27" s="47"/>
    </row>
    <row r="28" spans="1:7" ht="45">
      <c r="A28" s="4" t="s">
        <v>42</v>
      </c>
      <c r="B28" s="26" t="s">
        <v>43</v>
      </c>
      <c r="C28" s="5" t="s">
        <v>44</v>
      </c>
      <c r="D28" s="30">
        <f>D24/D23*100</f>
        <v>12.36589676264301</v>
      </c>
      <c r="E28" s="38" t="s">
        <v>117</v>
      </c>
      <c r="F28" s="38" t="s">
        <v>117</v>
      </c>
      <c r="G28" s="47"/>
    </row>
    <row r="29" spans="1:7" ht="30">
      <c r="A29" s="4" t="s">
        <v>45</v>
      </c>
      <c r="B29" s="26" t="s">
        <v>46</v>
      </c>
      <c r="C29" s="5"/>
      <c r="D29" s="24"/>
      <c r="E29" s="24"/>
      <c r="F29" s="24"/>
      <c r="G29" s="33"/>
    </row>
    <row r="30" spans="1:7" ht="30">
      <c r="A30" s="4" t="s">
        <v>47</v>
      </c>
      <c r="B30" s="26" t="s">
        <v>48</v>
      </c>
      <c r="C30" s="5" t="s">
        <v>49</v>
      </c>
      <c r="D30" s="24" t="s">
        <v>117</v>
      </c>
      <c r="E30" s="24" t="s">
        <v>117</v>
      </c>
      <c r="F30" s="24" t="s">
        <v>117</v>
      </c>
      <c r="G30" s="33"/>
    </row>
    <row r="31" spans="1:7" ht="30">
      <c r="A31" s="4" t="s">
        <v>50</v>
      </c>
      <c r="B31" s="26" t="s">
        <v>51</v>
      </c>
      <c r="C31" s="5" t="s">
        <v>101</v>
      </c>
      <c r="D31" s="24" t="s">
        <v>117</v>
      </c>
      <c r="E31" s="24" t="s">
        <v>117</v>
      </c>
      <c r="F31" s="24" t="s">
        <v>117</v>
      </c>
      <c r="G31" s="33"/>
    </row>
    <row r="32" spans="1:7" ht="15">
      <c r="A32" s="4" t="s">
        <v>52</v>
      </c>
      <c r="B32" s="26" t="s">
        <v>53</v>
      </c>
      <c r="C32" s="5" t="s">
        <v>49</v>
      </c>
      <c r="D32" s="32">
        <v>8.9138</v>
      </c>
      <c r="E32" s="24" t="s">
        <v>117</v>
      </c>
      <c r="F32" s="32">
        <v>8.9138</v>
      </c>
      <c r="G32" s="33"/>
    </row>
    <row r="33" spans="1:7" ht="15">
      <c r="A33" s="4" t="s">
        <v>54</v>
      </c>
      <c r="B33" s="26" t="s">
        <v>55</v>
      </c>
      <c r="C33" s="5" t="s">
        <v>102</v>
      </c>
      <c r="D33" s="36">
        <v>9183.56</v>
      </c>
      <c r="E33" s="36">
        <v>8262</v>
      </c>
      <c r="F33" s="36">
        <v>9257.699999999999</v>
      </c>
      <c r="G33" s="33"/>
    </row>
    <row r="34" spans="1:7" ht="30">
      <c r="A34" s="4" t="s">
        <v>56</v>
      </c>
      <c r="B34" s="26" t="s">
        <v>57</v>
      </c>
      <c r="C34" s="5" t="s">
        <v>102</v>
      </c>
      <c r="D34" s="38" t="s">
        <v>117</v>
      </c>
      <c r="E34" s="38" t="s">
        <v>117</v>
      </c>
      <c r="F34" s="38" t="s">
        <v>117</v>
      </c>
      <c r="G34" s="33"/>
    </row>
    <row r="35" spans="1:8" ht="45">
      <c r="A35" s="4" t="s">
        <v>58</v>
      </c>
      <c r="B35" s="26" t="s">
        <v>59</v>
      </c>
      <c r="C35" s="5" t="s">
        <v>44</v>
      </c>
      <c r="D35" s="24">
        <v>5.59</v>
      </c>
      <c r="E35" s="24">
        <v>5.59</v>
      </c>
      <c r="F35" s="24">
        <v>5.59</v>
      </c>
      <c r="G35" s="46"/>
      <c r="H35" s="15"/>
    </row>
    <row r="36" spans="1:7" ht="63" customHeight="1">
      <c r="A36" s="4" t="s">
        <v>60</v>
      </c>
      <c r="B36" s="26" t="s">
        <v>61</v>
      </c>
      <c r="C36" s="5"/>
      <c r="D36" s="57" t="s">
        <v>177</v>
      </c>
      <c r="E36" s="58"/>
      <c r="F36" s="59"/>
      <c r="G36" s="46"/>
    </row>
    <row r="37" spans="1:7" ht="45">
      <c r="A37" s="4" t="s">
        <v>62</v>
      </c>
      <c r="B37" s="26" t="s">
        <v>63</v>
      </c>
      <c r="C37" s="5" t="s">
        <v>101</v>
      </c>
      <c r="D37" s="24"/>
      <c r="E37" s="24"/>
      <c r="F37" s="24"/>
      <c r="G37" s="46"/>
    </row>
    <row r="38" spans="1:9" ht="30">
      <c r="A38" s="4" t="s">
        <v>64</v>
      </c>
      <c r="B38" s="26" t="s">
        <v>65</v>
      </c>
      <c r="C38" s="5"/>
      <c r="D38" s="36">
        <f>D39+D44</f>
        <v>4591.561772445032</v>
      </c>
      <c r="E38" s="36">
        <f>E39+E44+E45</f>
        <v>632.799776904</v>
      </c>
      <c r="F38" s="36">
        <f>F39+F44</f>
        <v>4560.408494799496</v>
      </c>
      <c r="G38" s="46"/>
      <c r="H38" s="11"/>
      <c r="I38" s="11"/>
    </row>
    <row r="39" spans="1:7" ht="30">
      <c r="A39" s="4" t="s">
        <v>66</v>
      </c>
      <c r="B39" s="9" t="s">
        <v>67</v>
      </c>
      <c r="C39" s="5" t="s">
        <v>33</v>
      </c>
      <c r="D39" s="36">
        <f>SUM(D41:D43)</f>
        <v>3330.2050841721293</v>
      </c>
      <c r="E39" s="36">
        <f>SUM(E41:E43)</f>
        <v>1580.799776904</v>
      </c>
      <c r="F39" s="36">
        <f>SUM(F41:F43)</f>
        <v>3316.65281016534</v>
      </c>
      <c r="G39" s="46"/>
    </row>
    <row r="40" spans="1:7" ht="15">
      <c r="A40" s="4"/>
      <c r="B40" s="9" t="s">
        <v>68</v>
      </c>
      <c r="C40" s="5"/>
      <c r="D40" s="36"/>
      <c r="E40" s="36"/>
      <c r="F40" s="36"/>
      <c r="G40" s="46"/>
    </row>
    <row r="41" spans="1:7" ht="15">
      <c r="A41" s="4"/>
      <c r="B41" s="9" t="s">
        <v>69</v>
      </c>
      <c r="C41" s="5"/>
      <c r="D41" s="36">
        <v>1312.2018093327404</v>
      </c>
      <c r="E41" s="36">
        <f>E53*E52*12*0.1549</f>
        <v>621.399776904</v>
      </c>
      <c r="F41" s="36">
        <v>1338.285793997823</v>
      </c>
      <c r="G41" s="46"/>
    </row>
    <row r="42" spans="1:7" ht="15">
      <c r="A42" s="4"/>
      <c r="B42" s="9" t="s">
        <v>70</v>
      </c>
      <c r="C42" s="5"/>
      <c r="D42" s="36">
        <v>483.18535108126906</v>
      </c>
      <c r="E42" s="36">
        <v>364.1</v>
      </c>
      <c r="F42" s="36">
        <v>403.21937132659133</v>
      </c>
      <c r="G42" s="46"/>
    </row>
    <row r="43" spans="1:7" ht="15">
      <c r="A43" s="4"/>
      <c r="B43" s="9" t="s">
        <v>71</v>
      </c>
      <c r="C43" s="5"/>
      <c r="D43" s="37">
        <v>1534.81792375812</v>
      </c>
      <c r="E43" s="37">
        <v>595.3000000000001</v>
      </c>
      <c r="F43" s="37">
        <v>1575.1476448409255</v>
      </c>
      <c r="G43" s="46"/>
    </row>
    <row r="44" spans="1:7" ht="30">
      <c r="A44" s="4" t="s">
        <v>72</v>
      </c>
      <c r="B44" s="9" t="s">
        <v>73</v>
      </c>
      <c r="C44" s="5" t="s">
        <v>33</v>
      </c>
      <c r="D44" s="36">
        <v>1261.3566882729028</v>
      </c>
      <c r="E44" s="36">
        <v>642.3</v>
      </c>
      <c r="F44" s="36">
        <v>1243.7556846341563</v>
      </c>
      <c r="G44" s="46"/>
    </row>
    <row r="45" spans="1:7" ht="15">
      <c r="A45" s="4" t="s">
        <v>74</v>
      </c>
      <c r="B45" s="9" t="s">
        <v>75</v>
      </c>
      <c r="C45" s="5" t="s">
        <v>33</v>
      </c>
      <c r="D45" s="24" t="s">
        <v>117</v>
      </c>
      <c r="E45" s="36">
        <v>-1590.3</v>
      </c>
      <c r="F45" s="24" t="s">
        <v>117</v>
      </c>
      <c r="G45" s="46"/>
    </row>
    <row r="46" spans="1:6" ht="30">
      <c r="A46" s="4" t="s">
        <v>76</v>
      </c>
      <c r="B46" s="9" t="s">
        <v>77</v>
      </c>
      <c r="C46" s="5" t="s">
        <v>33</v>
      </c>
      <c r="D46" s="24" t="s">
        <v>117</v>
      </c>
      <c r="E46" s="24" t="s">
        <v>117</v>
      </c>
      <c r="F46" s="24" t="s">
        <v>117</v>
      </c>
    </row>
    <row r="47" spans="1:6" ht="30">
      <c r="A47" s="4" t="s">
        <v>78</v>
      </c>
      <c r="B47" s="9" t="s">
        <v>79</v>
      </c>
      <c r="C47" s="5"/>
      <c r="D47" s="24" t="s">
        <v>117</v>
      </c>
      <c r="E47" s="24" t="s">
        <v>117</v>
      </c>
      <c r="F47" s="24" t="s">
        <v>117</v>
      </c>
    </row>
    <row r="48" spans="1:6" ht="15">
      <c r="A48" s="4"/>
      <c r="B48" s="9" t="s">
        <v>80</v>
      </c>
      <c r="C48" s="5"/>
      <c r="D48" s="25"/>
      <c r="E48" s="25"/>
      <c r="F48" s="25"/>
    </row>
    <row r="49" spans="1:6" ht="15">
      <c r="A49" s="4"/>
      <c r="B49" s="9" t="s">
        <v>81</v>
      </c>
      <c r="C49" s="5" t="s">
        <v>82</v>
      </c>
      <c r="D49" s="36">
        <v>710.1</v>
      </c>
      <c r="E49" s="36">
        <v>704.25</v>
      </c>
      <c r="F49" s="36">
        <f>D49</f>
        <v>710.1</v>
      </c>
    </row>
    <row r="50" spans="1:6" ht="30">
      <c r="A50" s="4"/>
      <c r="B50" s="9" t="s">
        <v>83</v>
      </c>
      <c r="C50" s="5" t="s">
        <v>84</v>
      </c>
      <c r="D50" s="39">
        <f>D39/D49</f>
        <v>4.6897691651487525</v>
      </c>
      <c r="E50" s="39">
        <f>E39/E49</f>
        <v>2.2446571202044727</v>
      </c>
      <c r="F50" s="39">
        <f>F39/F49</f>
        <v>4.67068414331128</v>
      </c>
    </row>
    <row r="51" spans="1:6" ht="30">
      <c r="A51" s="4" t="s">
        <v>85</v>
      </c>
      <c r="B51" s="9" t="s">
        <v>86</v>
      </c>
      <c r="C51" s="5"/>
      <c r="D51" s="24"/>
      <c r="E51" s="24"/>
      <c r="F51" s="24"/>
    </row>
    <row r="52" spans="1:6" ht="15">
      <c r="A52" s="4" t="s">
        <v>87</v>
      </c>
      <c r="B52" s="9" t="s">
        <v>88</v>
      </c>
      <c r="C52" s="5" t="s">
        <v>89</v>
      </c>
      <c r="D52" s="35">
        <v>13</v>
      </c>
      <c r="E52" s="36">
        <v>11.4</v>
      </c>
      <c r="F52" s="36">
        <v>13</v>
      </c>
    </row>
    <row r="53" spans="1:6" ht="30">
      <c r="A53" s="4" t="s">
        <v>90</v>
      </c>
      <c r="B53" s="9" t="s">
        <v>91</v>
      </c>
      <c r="C53" s="5" t="s">
        <v>92</v>
      </c>
      <c r="D53" s="36">
        <v>29.083609947096484</v>
      </c>
      <c r="E53" s="36">
        <v>29.3247</v>
      </c>
      <c r="F53" s="36">
        <v>31.154362975329754</v>
      </c>
    </row>
    <row r="54" spans="1:6" ht="30">
      <c r="A54" s="4" t="s">
        <v>93</v>
      </c>
      <c r="B54" s="9" t="s">
        <v>94</v>
      </c>
      <c r="C54" s="5"/>
      <c r="D54" s="24"/>
      <c r="E54" s="24"/>
      <c r="F54" s="4"/>
    </row>
    <row r="55" spans="1:6" ht="15">
      <c r="A55" s="4"/>
      <c r="B55" s="9" t="s">
        <v>80</v>
      </c>
      <c r="C55" s="5"/>
      <c r="D55" s="8"/>
      <c r="E55" s="8"/>
      <c r="F55" s="8"/>
    </row>
    <row r="56" spans="1:6" ht="30">
      <c r="A56" s="4"/>
      <c r="B56" s="9" t="s">
        <v>95</v>
      </c>
      <c r="C56" s="5" t="s">
        <v>33</v>
      </c>
      <c r="D56" s="4" t="s">
        <v>117</v>
      </c>
      <c r="E56" s="4" t="s">
        <v>117</v>
      </c>
      <c r="F56" s="4" t="s">
        <v>117</v>
      </c>
    </row>
    <row r="57" spans="1:6" ht="30">
      <c r="A57" s="4"/>
      <c r="B57" s="9" t="s">
        <v>96</v>
      </c>
      <c r="C57" s="5" t="s">
        <v>33</v>
      </c>
      <c r="D57" s="4" t="s">
        <v>117</v>
      </c>
      <c r="E57" s="4" t="s">
        <v>117</v>
      </c>
      <c r="F57" s="4" t="s">
        <v>117</v>
      </c>
    </row>
    <row r="59" ht="15">
      <c r="A59" s="1" t="s">
        <v>97</v>
      </c>
    </row>
    <row r="60" ht="15">
      <c r="A60" s="1" t="s">
        <v>98</v>
      </c>
    </row>
    <row r="61" ht="15">
      <c r="A61" s="1" t="s">
        <v>99</v>
      </c>
    </row>
    <row r="62" ht="15">
      <c r="A62" s="1" t="s">
        <v>100</v>
      </c>
    </row>
    <row r="66" ht="15">
      <c r="A66" s="1" t="s">
        <v>106</v>
      </c>
    </row>
    <row r="68" spans="1:12" s="7" customFormat="1" ht="30">
      <c r="A68" s="4" t="s">
        <v>26</v>
      </c>
      <c r="B68" s="4" t="s">
        <v>27</v>
      </c>
      <c r="C68" s="5" t="s">
        <v>28</v>
      </c>
      <c r="D68" s="56" t="s">
        <v>103</v>
      </c>
      <c r="E68" s="56"/>
      <c r="F68" s="56" t="s">
        <v>114</v>
      </c>
      <c r="G68" s="56"/>
      <c r="H68" s="56" t="s">
        <v>104</v>
      </c>
      <c r="I68" s="56"/>
      <c r="J68" s="6"/>
      <c r="K68" s="6"/>
      <c r="L68" s="6"/>
    </row>
    <row r="69" spans="1:9" ht="15">
      <c r="A69" s="8"/>
      <c r="B69" s="8"/>
      <c r="C69" s="5"/>
      <c r="D69" s="5" t="s">
        <v>115</v>
      </c>
      <c r="E69" s="5" t="s">
        <v>116</v>
      </c>
      <c r="F69" s="5" t="s">
        <v>115</v>
      </c>
      <c r="G69" s="5" t="s">
        <v>116</v>
      </c>
      <c r="H69" s="5" t="s">
        <v>115</v>
      </c>
      <c r="I69" s="5" t="s">
        <v>116</v>
      </c>
    </row>
    <row r="70" spans="1:9" ht="30">
      <c r="A70" s="8" t="s">
        <v>29</v>
      </c>
      <c r="B70" s="27" t="s">
        <v>107</v>
      </c>
      <c r="C70" s="12"/>
      <c r="D70" s="8"/>
      <c r="E70" s="8"/>
      <c r="F70" s="8"/>
      <c r="G70" s="8"/>
      <c r="H70" s="8"/>
      <c r="I70" s="8"/>
    </row>
    <row r="71" spans="1:10" ht="15">
      <c r="A71" s="8" t="s">
        <v>34</v>
      </c>
      <c r="B71" s="27" t="s">
        <v>108</v>
      </c>
      <c r="C71" s="12"/>
      <c r="D71" s="8"/>
      <c r="E71" s="8"/>
      <c r="F71" s="8"/>
      <c r="G71" s="8"/>
      <c r="H71" s="25"/>
      <c r="I71" s="25"/>
      <c r="J71" s="33"/>
    </row>
    <row r="72" spans="1:10" ht="15">
      <c r="A72" s="8"/>
      <c r="B72" s="28" t="s">
        <v>109</v>
      </c>
      <c r="C72" s="12"/>
      <c r="D72" s="25"/>
      <c r="E72" s="25"/>
      <c r="F72" s="25"/>
      <c r="G72" s="25"/>
      <c r="H72" s="25"/>
      <c r="I72" s="25"/>
      <c r="J72" s="33"/>
    </row>
    <row r="73" spans="1:10" ht="15">
      <c r="A73" s="8"/>
      <c r="B73" s="28" t="s">
        <v>110</v>
      </c>
      <c r="C73" s="12" t="s">
        <v>118</v>
      </c>
      <c r="D73" s="60">
        <f>D76/(1.07*12)</f>
        <v>357.59826888201184</v>
      </c>
      <c r="E73" s="61"/>
      <c r="F73" s="60">
        <v>169.5433</v>
      </c>
      <c r="G73" s="61"/>
      <c r="H73" s="60">
        <f>H76/(1.174*12)</f>
        <v>323.70872336736915</v>
      </c>
      <c r="I73" s="61"/>
      <c r="J73" s="33"/>
    </row>
    <row r="74" spans="1:10" ht="15">
      <c r="A74" s="8"/>
      <c r="B74" s="28" t="s">
        <v>111</v>
      </c>
      <c r="C74" s="12" t="s">
        <v>119</v>
      </c>
      <c r="D74" s="60">
        <f>D77/D33</f>
        <v>0.10512723757587814</v>
      </c>
      <c r="E74" s="61"/>
      <c r="F74" s="60">
        <f>F77/E33</f>
        <v>0.10600910568869523</v>
      </c>
      <c r="G74" s="61"/>
      <c r="H74" s="60">
        <f>H77/F33</f>
        <v>0.11637093165528974</v>
      </c>
      <c r="I74" s="61"/>
      <c r="J74" s="33"/>
    </row>
    <row r="75" spans="1:10" ht="30">
      <c r="A75" s="8"/>
      <c r="B75" s="28" t="s">
        <v>170</v>
      </c>
      <c r="C75" s="12" t="s">
        <v>155</v>
      </c>
      <c r="D75" s="64">
        <f>D76+D77</f>
        <v>5557.004066357364</v>
      </c>
      <c r="E75" s="65"/>
      <c r="F75" s="62">
        <f>F76+F77</f>
        <v>1508.6470081040002</v>
      </c>
      <c r="G75" s="63"/>
      <c r="H75" s="51">
        <f>H76+H77</f>
        <v>5637.735668784671</v>
      </c>
      <c r="I75" s="52"/>
      <c r="J75" s="33"/>
    </row>
    <row r="76" spans="1:10" ht="15">
      <c r="A76" s="8"/>
      <c r="B76" s="28" t="s">
        <v>171</v>
      </c>
      <c r="C76" s="12" t="s">
        <v>155</v>
      </c>
      <c r="D76" s="64">
        <f>D38</f>
        <v>4591.561772445032</v>
      </c>
      <c r="E76" s="65"/>
      <c r="F76" s="64">
        <f>E38</f>
        <v>632.799776904</v>
      </c>
      <c r="G76" s="65"/>
      <c r="H76" s="51">
        <f>F38</f>
        <v>4560.408494799496</v>
      </c>
      <c r="I76" s="52"/>
      <c r="J76" s="33"/>
    </row>
    <row r="77" spans="1:10" ht="15">
      <c r="A77" s="8"/>
      <c r="B77" s="27" t="s">
        <v>172</v>
      </c>
      <c r="C77" s="12" t="s">
        <v>155</v>
      </c>
      <c r="D77" s="64">
        <v>965.4422939123314</v>
      </c>
      <c r="E77" s="65"/>
      <c r="F77" s="66">
        <v>875.8472312</v>
      </c>
      <c r="G77" s="67"/>
      <c r="H77" s="51">
        <v>1077.3271739851757</v>
      </c>
      <c r="I77" s="52"/>
      <c r="J77" s="33"/>
    </row>
    <row r="78" spans="1:10" ht="15">
      <c r="A78" s="8"/>
      <c r="B78" s="28" t="s">
        <v>112</v>
      </c>
      <c r="C78" s="12" t="s">
        <v>119</v>
      </c>
      <c r="D78" s="60">
        <f>D75/D33</f>
        <v>0.6051034747262896</v>
      </c>
      <c r="E78" s="61"/>
      <c r="F78" s="60">
        <f>F75/E33</f>
        <v>0.18260070299007505</v>
      </c>
      <c r="G78" s="61"/>
      <c r="H78" s="60">
        <f>H75/F33</f>
        <v>0.6089780041246392</v>
      </c>
      <c r="I78" s="61"/>
      <c r="J78" s="33"/>
    </row>
    <row r="79" spans="4:10" ht="15">
      <c r="D79" s="33"/>
      <c r="E79" s="33"/>
      <c r="F79" s="33"/>
      <c r="G79" s="33"/>
      <c r="H79" s="33"/>
      <c r="I79" s="33"/>
      <c r="J79" s="33"/>
    </row>
    <row r="80" spans="4:10" ht="15">
      <c r="D80" s="33"/>
      <c r="E80" s="33"/>
      <c r="F80" s="33"/>
      <c r="G80" s="33"/>
      <c r="H80" s="33"/>
      <c r="I80" s="33"/>
      <c r="J80" s="33"/>
    </row>
    <row r="81" spans="4:10" ht="15">
      <c r="D81" s="33"/>
      <c r="E81" s="34"/>
      <c r="F81" s="33"/>
      <c r="G81" s="34"/>
      <c r="H81" s="33"/>
      <c r="I81" s="34"/>
      <c r="J81" s="33"/>
    </row>
    <row r="82" spans="4:10" ht="15">
      <c r="D82" s="33"/>
      <c r="E82" s="34"/>
      <c r="F82" s="34"/>
      <c r="G82" s="34"/>
      <c r="H82" s="34"/>
      <c r="I82" s="34"/>
      <c r="J82" s="33"/>
    </row>
    <row r="83" spans="1:12" s="45" customFormat="1" ht="15">
      <c r="A83" s="41"/>
      <c r="B83" s="41"/>
      <c r="C83" s="42"/>
      <c r="D83" s="43"/>
      <c r="E83" s="44"/>
      <c r="F83" s="43"/>
      <c r="G83" s="44"/>
      <c r="H83" s="43"/>
      <c r="I83" s="44"/>
      <c r="J83" s="43"/>
      <c r="K83" s="41"/>
      <c r="L83" s="41"/>
    </row>
    <row r="84" spans="4:10" ht="15">
      <c r="D84" s="33"/>
      <c r="E84" s="40"/>
      <c r="F84" s="40"/>
      <c r="G84" s="40"/>
      <c r="H84" s="40"/>
      <c r="I84" s="40"/>
      <c r="J84" s="33"/>
    </row>
    <row r="85" spans="4:10" ht="15">
      <c r="D85" s="33"/>
      <c r="E85" s="33"/>
      <c r="F85" s="33"/>
      <c r="G85" s="33"/>
      <c r="H85" s="33"/>
      <c r="I85" s="33"/>
      <c r="J85" s="33"/>
    </row>
    <row r="86" spans="4:5" ht="15">
      <c r="D86" s="33"/>
      <c r="E86" s="33"/>
    </row>
  </sheetData>
  <sheetProtection/>
  <mergeCells count="30">
    <mergeCell ref="D78:E78"/>
    <mergeCell ref="F78:G78"/>
    <mergeCell ref="H78:I78"/>
    <mergeCell ref="F73:G73"/>
    <mergeCell ref="F74:G74"/>
    <mergeCell ref="D73:E73"/>
    <mergeCell ref="D74:E74"/>
    <mergeCell ref="H73:I73"/>
    <mergeCell ref="H74:I74"/>
    <mergeCell ref="F75:G75"/>
    <mergeCell ref="F76:G76"/>
    <mergeCell ref="F77:G77"/>
    <mergeCell ref="D75:E75"/>
    <mergeCell ref="D76:E76"/>
    <mergeCell ref="D77:E77"/>
    <mergeCell ref="H75:I75"/>
    <mergeCell ref="H76:I76"/>
    <mergeCell ref="H77:I77"/>
    <mergeCell ref="A13:F13"/>
    <mergeCell ref="A14:F14"/>
    <mergeCell ref="A7:F7"/>
    <mergeCell ref="A8:F8"/>
    <mergeCell ref="A9:F9"/>
    <mergeCell ref="A10:F10"/>
    <mergeCell ref="A12:F12"/>
    <mergeCell ref="D68:E68"/>
    <mergeCell ref="F68:G68"/>
    <mergeCell ref="H68:I68"/>
    <mergeCell ref="A19:F19"/>
    <mergeCell ref="D36:F36"/>
  </mergeCells>
  <printOptions/>
  <pageMargins left="0.7" right="0.7" top="0.75" bottom="0.75" header="0.3" footer="0.3"/>
  <pageSetup horizontalDpi="180" verticalDpi="180" orientation="portrait" paperSize="9" scale="3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2018-05-04T08:27:15Z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