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5" yWindow="-30" windowWidth="16560" windowHeight="9765" tabRatio="801"/>
  </bookViews>
  <sheets>
    <sheet name="Передача электроэнергии" sheetId="1" r:id="rId1"/>
    <sheet name="Долгосрочный период_2020-2024" sheetId="2" r:id="rId2"/>
  </sheets>
  <externalReferences>
    <externalReference r:id="rId3"/>
  </externalReferences>
  <definedNames>
    <definedName name="_xlnm.Print_Area" localSheetId="0">'Передача электроэнергии'!$A$1:$I$91</definedName>
  </definedNames>
  <calcPr calcId="125725"/>
</workbook>
</file>

<file path=xl/calcChain.xml><?xml version="1.0" encoding="utf-8"?>
<calcChain xmlns="http://schemas.openxmlformats.org/spreadsheetml/2006/main">
  <c r="H80" i="1"/>
  <c r="D12" i="2"/>
  <c r="E51" i="1"/>
  <c r="E49" l="1"/>
  <c r="E52"/>
  <c r="E48" l="1"/>
  <c r="E46" l="1"/>
  <c r="E45" s="1"/>
  <c r="F82" s="1"/>
  <c r="F83" s="1"/>
  <c r="F56" l="1"/>
  <c r="D35" l="1"/>
  <c r="E57" l="1"/>
  <c r="D46" l="1"/>
  <c r="D57" l="1"/>
  <c r="D45"/>
  <c r="D82" s="1"/>
  <c r="D83" l="1"/>
  <c r="D80" s="1"/>
  <c r="F46" l="1"/>
  <c r="F45" l="1"/>
  <c r="H82" s="1"/>
  <c r="F57"/>
  <c r="H83" l="1"/>
</calcChain>
</file>

<file path=xl/sharedStrings.xml><?xml version="1.0" encoding="utf-8"?>
<sst xmlns="http://schemas.openxmlformats.org/spreadsheetml/2006/main" count="227" uniqueCount="156">
  <si>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</si>
  <si>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</si>
  <si>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</si>
  <si>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</si>
  <si>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</si>
  <si>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</si>
  <si>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</si>
  <si>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</si>
  <si>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</si>
  <si>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</si>
  <si>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</si>
  <si>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</si>
  <si>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</si>
  <si>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</si>
  <si>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630088, г. Новосибирск, ул. Сибиряков-Гвардейцев,56 </t>
  </si>
  <si>
    <t>546050004</t>
  </si>
  <si>
    <t>Безмельницын Дмитрий Аркадьевич</t>
  </si>
  <si>
    <t>298-92-94</t>
  </si>
  <si>
    <t>298-92-80</t>
  </si>
  <si>
    <t>N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</si>
  <si>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</si>
  <si>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</si>
  <si>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</si>
  <si>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</si>
  <si>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</si>
  <si>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</si>
  <si>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</si>
  <si>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</si>
  <si>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</si>
  <si>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</si>
  <si>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</si>
  <si>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</si>
  <si>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</si>
  <si>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</si>
  <si>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</si>
  <si>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</si>
  <si>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</si>
  <si>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</si>
  <si>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</si>
  <si>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</si>
  <si>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</si>
  <si>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</si>
  <si>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</si>
  <si>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</si>
  <si>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</si>
  <si>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</si>
  <si>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</si>
  <si>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</si>
  <si>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</si>
  <si>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</si>
  <si>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</si>
  <si>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</si>
  <si>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</si>
  <si>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</si>
  <si>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</si>
  <si>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</si>
  <si>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</si>
  <si>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</si>
  <si>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</si>
  <si>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</si>
  <si>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</si>
  <si>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</si>
  <si>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</si>
  <si>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</si>
  <si>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</si>
  <si>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</si>
  <si>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</si>
  <si>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</si>
  <si>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</si>
  <si>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</si>
  <si>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</si>
  <si>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</si>
  <si>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</si>
  <si>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</si>
  <si>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</si>
  <si>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</si>
  <si>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</si>
  <si>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</si>
  <si>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</si>
  <si>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</si>
  <si>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</si>
  <si>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</si>
  <si>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</si>
  <si>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</si>
  <si>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</si>
  <si>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</si>
  <si>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</si>
  <si>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</si>
  <si>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</si>
  <si>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</si>
  <si>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</si>
  <si>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МВт*ч</t>
  </si>
  <si>
    <t>тыс. кВт*ч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</si>
  <si>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</si>
  <si>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</si>
  <si>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</si>
  <si>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</si>
  <si>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</si>
  <si>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</si>
  <si>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</si>
  <si>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1-е полугодие</t>
  </si>
  <si>
    <t>2-е полугодие</t>
  </si>
  <si>
    <t>х</t>
  </si>
  <si>
    <t>руб./кВт в мес.</t>
  </si>
  <si>
    <t>руб./кВтч</t>
  </si>
  <si>
    <t>elsib@elsib.ru</t>
  </si>
  <si>
    <t>тыс.руб.</t>
  </si>
  <si>
    <t>Реквизиты и наименование положения о закупках организации</t>
  </si>
  <si>
    <t>Научно-производственное объединение "ЭЛСИБ" публичное акционерное общество</t>
  </si>
  <si>
    <t>НПО "ЭЛСИБ" ПАО</t>
  </si>
  <si>
    <t xml:space="preserve">Научно-производственное объединение «ЭЛСИБ» публичное акционерное общество </t>
  </si>
  <si>
    <t>Информация о способах приобретения товаров, необходимых для производства регулируемых товаров и (или) оказания услуг НПО "ЭЛСИБ" ПАО</t>
  </si>
  <si>
    <t>(НВВ) от деятельности по оказанию услуг по передаче э/э, всего:</t>
  </si>
  <si>
    <t>в т. ч. на содержание электросетевого хозяйства</t>
  </si>
  <si>
    <t xml:space="preserve">          на оплату технологического расхода (потерь)</t>
  </si>
  <si>
    <t>(вид цены (тарифа)) на 2020 год</t>
  </si>
  <si>
    <t>Фактические показатели за год, предшествующий базовому периоду
2018 год</t>
  </si>
  <si>
    <t>Показатели, утвержденные на базовый период*(1) 
2019 год</t>
  </si>
  <si>
    <t>Предложения на расчетный период регулирования  
2020 год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</si>
  <si>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</si>
  <si>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</si>
  <si>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</si>
  <si>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I. Информация об организации</t>
  </si>
  <si>
    <t>II. Основные показатели деятельности организации</t>
  </si>
  <si>
    <t>Уровень потерь электрической энергии ***</t>
  </si>
  <si>
    <t>процентов</t>
  </si>
  <si>
    <t>Расходы, связанные с производством и реализацией товаров, работ
и услуг **, ****;
операционные (подконтрольные)
расходы *** - всего</t>
  </si>
  <si>
    <t>4.5.</t>
  </si>
  <si>
    <t>4.6.</t>
  </si>
  <si>
    <t>Операционные (подконтрольные) расходы на условную единицу*(3)</t>
  </si>
  <si>
    <t>6.</t>
  </si>
  <si>
    <t>7.</t>
  </si>
  <si>
    <t xml:space="preserve">"Программа в области энергосбережения и повышения энергетической эффективности НПО "ЭЛСИБ" ПАО на 2019-2021гг" утверждена Генеральным директором НПО "ЭЛСИБ" ПАО 07.08.2018г. </t>
  </si>
  <si>
    <t>Показатели, утвержденные на базовый период*
2019 год</t>
  </si>
  <si>
    <t>Предложения на расчетный период регулирования
2020 год</t>
  </si>
  <si>
    <t>Стандарт "Закупки товаров, работ, услуг НПО "ЭЛСИБ" ПАО" (утверждено и введено в действие приказом НПО "ЭЛСИБ" ПАО №127 от 22.03.2019 года)</t>
  </si>
  <si>
    <t>Долгосрочные параметры</t>
  </si>
  <si>
    <t>регулирования для территориальных сетевых организаций,</t>
  </si>
  <si>
    <t>в отношении которых тарифы на услуги по передаче</t>
  </si>
  <si>
    <t>электрической энергии устанавливаются на основе</t>
  </si>
  <si>
    <t>долгосрочных параметров регулирования деятельности</t>
  </si>
  <si>
    <t>территориальных сетевых организаций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</si>
  <si>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</si>
  <si>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</si>
  <si>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</si>
  <si>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</si>
  <si>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</si>
  <si>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Уровень потерь электрической энергии при ее передаче по электрическим сетям</t>
  </si>
  <si>
    <t>Показатель средней продолжительности прекращения передачи электрической энергии на точку поставки</t>
  </si>
  <si>
    <t>Показатель средней частоты прекращения передачи электрической энергии на точку поставки</t>
  </si>
  <si>
    <t>Показатель уровня качества оказываемых услуг</t>
  </si>
  <si>
    <t>млн. руб.</t>
  </si>
  <si>
    <t>%</t>
  </si>
  <si>
    <t>час</t>
  </si>
  <si>
    <t>шт</t>
  </si>
  <si>
    <t>X</t>
  </si>
</sst>
</file>

<file path=xl/styles.xml><?xml version="1.0" encoding="utf-8"?>
<styleSheet xmlns="http://schemas.openxmlformats.org/spreadsheetml/2006/main">
  <numFmts count="9">
    <numFmt numFmtId="164" formatCode="&quot;$&quot;#,##0_);[Red]\(&quot;$&quot;#,##0\)"/>
    <numFmt numFmtId="165" formatCode="0.00000"/>
    <numFmt numFmtId="166" formatCode="0.0"/>
    <numFmt numFmtId="167" formatCode="#,##0.0"/>
    <numFmt numFmtId="168" formatCode="0.000"/>
    <numFmt numFmtId="169" formatCode="#,##0.000"/>
    <numFmt numFmtId="170" formatCode="0.0000"/>
    <numFmt numFmtId="171" formatCode="0.000000"/>
    <numFmt numFmtId="172" formatCode="#,##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49" fontId="2" fillId="0" borderId="0" applyBorder="0">
      <alignment vertical="top"/>
    </xf>
    <xf numFmtId="0" fontId="3" fillId="0" borderId="0"/>
    <xf numFmtId="164" fontId="4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9" fillId="2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1" fillId="0" borderId="0"/>
    <xf numFmtId="0" fontId="8" fillId="0" borderId="0"/>
    <xf numFmtId="0" fontId="1" fillId="0" borderId="0"/>
  </cellStyleXfs>
  <cellXfs count="71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2" fontId="13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wrapText="1"/>
    </xf>
    <xf numFmtId="16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0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65" fontId="13" fillId="0" borderId="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167" fontId="13" fillId="0" borderId="3" xfId="0" applyNumberFormat="1" applyFont="1" applyFill="1" applyBorder="1" applyAlignment="1">
      <alignment horizontal="center" vertical="center"/>
    </xf>
    <xf numFmtId="167" fontId="13" fillId="0" borderId="5" xfId="0" applyNumberFormat="1" applyFont="1" applyFill="1" applyBorder="1" applyAlignment="1">
      <alignment horizontal="center" vertical="center"/>
    </xf>
    <xf numFmtId="171" fontId="13" fillId="0" borderId="3" xfId="0" applyNumberFormat="1" applyFont="1" applyFill="1" applyBorder="1" applyAlignment="1">
      <alignment horizontal="center" vertical="center"/>
    </xf>
    <xf numFmtId="171" fontId="13" fillId="0" borderId="5" xfId="0" applyNumberFormat="1" applyFont="1" applyFill="1" applyBorder="1" applyAlignment="1">
      <alignment horizontal="center" vertical="center"/>
    </xf>
    <xf numFmtId="169" fontId="13" fillId="0" borderId="3" xfId="0" applyNumberFormat="1" applyFont="1" applyFill="1" applyBorder="1" applyAlignment="1">
      <alignment horizontal="center" vertical="center"/>
    </xf>
    <xf numFmtId="169" fontId="13" fillId="0" borderId="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/>
    </xf>
    <xf numFmtId="172" fontId="13" fillId="0" borderId="5" xfId="0" applyNumberFormat="1" applyFont="1" applyFill="1" applyBorder="1" applyAlignment="1">
      <alignment horizontal="center" vertical="center"/>
    </xf>
    <xf numFmtId="170" fontId="13" fillId="0" borderId="3" xfId="0" applyNumberFormat="1" applyFont="1" applyFill="1" applyBorder="1" applyAlignment="1">
      <alignment horizontal="center" vertical="center"/>
    </xf>
    <xf numFmtId="170" fontId="13" fillId="0" borderId="5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8">
    <cellStyle name=" 1" xfId="2"/>
    <cellStyle name="Currency [0]" xfId="3"/>
    <cellStyle name="Currency2" xfId="4"/>
    <cellStyle name="Followed Hyperlink" xfId="5"/>
    <cellStyle name="Hyperlink" xfId="6"/>
    <cellStyle name="normal" xfId="7"/>
    <cellStyle name="Normal1" xfId="8"/>
    <cellStyle name="Normal2" xfId="9"/>
    <cellStyle name="Percent1" xfId="10"/>
    <cellStyle name="Ввод  2" xfId="11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79;&#1072;&#1103;&#1074;&#1086;&#1082;_2020_&#1056;&#1072;&#1073;&#1086;&#1095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рмация_В"/>
      <sheetName val="Предложение_В"/>
      <sheetName val="Общая информация_С"/>
      <sheetName val="Предложение _С"/>
      <sheetName val="Общая информация_Э"/>
      <sheetName val="Предложение_Э"/>
      <sheetName val="Долгосрочный период_2020-2024"/>
    </sheetNames>
    <sheetDataSet>
      <sheetData sheetId="0"/>
      <sheetData sheetId="1"/>
      <sheetData sheetId="2"/>
      <sheetData sheetId="3"/>
      <sheetData sheetId="4"/>
      <sheetData sheetId="5">
        <row r="46">
          <cell r="F46">
            <v>4539.0636516404011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topLeftCell="A70" zoomScale="70" zoomScaleNormal="90" zoomScaleSheetLayoutView="70" workbookViewId="0">
      <selection activeCell="I95" sqref="I95"/>
    </sheetView>
  </sheetViews>
  <sheetFormatPr defaultRowHeight="15"/>
  <cols>
    <col min="1" max="1" width="9.140625" style="1"/>
    <col min="2" max="2" width="53.5703125" style="1" customWidth="1"/>
    <col min="3" max="3" width="15.85546875" style="2" customWidth="1"/>
    <col min="4" max="6" width="19.5703125" style="1" customWidth="1"/>
    <col min="7" max="9" width="18.140625" style="1" customWidth="1"/>
    <col min="10" max="12" width="9.140625" style="1"/>
    <col min="13" max="16384" width="9.140625" style="3"/>
  </cols>
  <sheetData>
    <row r="1" spans="1:6">
      <c r="F1" s="10" t="s">
        <v>119</v>
      </c>
    </row>
    <row r="2" spans="1:6">
      <c r="F2" s="10" t="s">
        <v>120</v>
      </c>
    </row>
    <row r="3" spans="1:6">
      <c r="F3" s="10" t="s">
        <v>121</v>
      </c>
    </row>
    <row r="4" spans="1:6">
      <c r="F4" s="10"/>
    </row>
    <row r="5" spans="1:6">
      <c r="A5" s="58" t="s">
        <v>0</v>
      </c>
      <c r="B5" s="58"/>
      <c r="C5" s="58"/>
      <c r="D5" s="58"/>
      <c r="E5" s="58"/>
      <c r="F5" s="58"/>
    </row>
    <row r="6" spans="1:6">
      <c r="A6" s="58" t="s">
        <v>1</v>
      </c>
      <c r="B6" s="58"/>
      <c r="C6" s="58"/>
      <c r="D6" s="58"/>
      <c r="E6" s="58"/>
      <c r="F6" s="58"/>
    </row>
    <row r="7" spans="1:6">
      <c r="A7" s="58" t="s">
        <v>115</v>
      </c>
      <c r="B7" s="58"/>
      <c r="C7" s="58"/>
      <c r="D7" s="58"/>
      <c r="E7" s="58"/>
      <c r="F7" s="58"/>
    </row>
    <row r="8" spans="1:6">
      <c r="A8" s="65" t="s">
        <v>2</v>
      </c>
      <c r="B8" s="65"/>
      <c r="C8" s="65"/>
      <c r="D8" s="65"/>
      <c r="E8" s="65"/>
      <c r="F8" s="65"/>
    </row>
    <row r="9" spans="1:6">
      <c r="A9" s="66" t="s">
        <v>108</v>
      </c>
      <c r="B9" s="66"/>
      <c r="C9" s="66"/>
      <c r="D9" s="66"/>
      <c r="E9" s="66"/>
      <c r="F9" s="66"/>
    </row>
    <row r="10" spans="1:6">
      <c r="A10" s="65" t="s">
        <v>3</v>
      </c>
      <c r="B10" s="65"/>
      <c r="C10" s="65"/>
      <c r="D10" s="65"/>
      <c r="E10" s="65"/>
      <c r="F10" s="65"/>
    </row>
    <row r="11" spans="1:6">
      <c r="A11" s="66" t="s">
        <v>109</v>
      </c>
      <c r="B11" s="66"/>
      <c r="C11" s="66"/>
      <c r="D11" s="66"/>
      <c r="E11" s="66"/>
      <c r="F11" s="66"/>
    </row>
    <row r="13" spans="1:6">
      <c r="A13" s="58" t="s">
        <v>122</v>
      </c>
      <c r="B13" s="58"/>
      <c r="C13" s="58"/>
      <c r="D13" s="58"/>
      <c r="E13" s="58"/>
      <c r="F13" s="58"/>
    </row>
    <row r="15" spans="1:6">
      <c r="B15" s="26" t="s">
        <v>4</v>
      </c>
      <c r="C15" s="27" t="s">
        <v>110</v>
      </c>
      <c r="D15" s="26"/>
      <c r="E15" s="26"/>
      <c r="F15" s="26"/>
    </row>
    <row r="16" spans="1:6">
      <c r="B16" s="26" t="s">
        <v>5</v>
      </c>
      <c r="C16" s="27" t="s">
        <v>109</v>
      </c>
      <c r="D16" s="26"/>
      <c r="E16" s="26"/>
      <c r="F16" s="26"/>
    </row>
    <row r="17" spans="1:12">
      <c r="B17" s="26" t="s">
        <v>6</v>
      </c>
      <c r="C17" s="27" t="s">
        <v>14</v>
      </c>
      <c r="D17" s="26"/>
      <c r="E17" s="26"/>
      <c r="F17" s="26"/>
    </row>
    <row r="18" spans="1:12">
      <c r="B18" s="26" t="s">
        <v>7</v>
      </c>
      <c r="C18" s="27" t="s">
        <v>14</v>
      </c>
      <c r="D18" s="26"/>
      <c r="E18" s="26"/>
      <c r="F18" s="26"/>
    </row>
    <row r="19" spans="1:12">
      <c r="B19" s="26" t="s">
        <v>8</v>
      </c>
      <c r="C19" s="27">
        <v>5403102702</v>
      </c>
      <c r="D19" s="26"/>
      <c r="E19" s="26"/>
      <c r="F19" s="26"/>
    </row>
    <row r="20" spans="1:12">
      <c r="B20" s="26" t="s">
        <v>9</v>
      </c>
      <c r="C20" s="27" t="s">
        <v>15</v>
      </c>
      <c r="D20" s="26"/>
      <c r="E20" s="26"/>
      <c r="F20" s="26"/>
    </row>
    <row r="21" spans="1:12">
      <c r="B21" s="26" t="s">
        <v>10</v>
      </c>
      <c r="C21" s="27" t="s">
        <v>16</v>
      </c>
      <c r="D21" s="26"/>
      <c r="E21" s="26"/>
      <c r="F21" s="26"/>
    </row>
    <row r="22" spans="1:12">
      <c r="B22" s="26" t="s">
        <v>11</v>
      </c>
      <c r="C22" s="27" t="s">
        <v>105</v>
      </c>
      <c r="D22" s="26"/>
      <c r="E22" s="26"/>
      <c r="F22" s="26"/>
    </row>
    <row r="23" spans="1:12">
      <c r="B23" s="26" t="s">
        <v>12</v>
      </c>
      <c r="C23" s="27" t="s">
        <v>18</v>
      </c>
      <c r="D23" s="26"/>
      <c r="E23" s="26"/>
      <c r="F23" s="26"/>
    </row>
    <row r="24" spans="1:12">
      <c r="B24" s="26" t="s">
        <v>13</v>
      </c>
      <c r="C24" s="27" t="s">
        <v>17</v>
      </c>
      <c r="D24" s="26"/>
      <c r="E24" s="26"/>
      <c r="F24" s="28"/>
    </row>
    <row r="26" spans="1:12" ht="33" customHeight="1">
      <c r="A26" s="54" t="s">
        <v>123</v>
      </c>
      <c r="B26" s="54"/>
      <c r="C26" s="54"/>
      <c r="D26" s="54"/>
      <c r="E26" s="54"/>
      <c r="F26" s="54"/>
    </row>
    <row r="28" spans="1:12" s="7" customFormat="1" ht="75">
      <c r="A28" s="4" t="s">
        <v>19</v>
      </c>
      <c r="B28" s="5" t="s">
        <v>20</v>
      </c>
      <c r="C28" s="5" t="s">
        <v>21</v>
      </c>
      <c r="D28" s="11" t="s">
        <v>116</v>
      </c>
      <c r="E28" s="11" t="s">
        <v>117</v>
      </c>
      <c r="F28" s="11" t="s">
        <v>118</v>
      </c>
      <c r="G28" s="1"/>
      <c r="H28" s="6"/>
      <c r="I28" s="6"/>
      <c r="J28" s="6"/>
      <c r="K28" s="6"/>
      <c r="L28" s="6"/>
    </row>
    <row r="29" spans="1:12">
      <c r="A29" s="4" t="s">
        <v>22</v>
      </c>
      <c r="B29" s="9" t="s">
        <v>23</v>
      </c>
      <c r="C29" s="5"/>
      <c r="D29" s="13"/>
      <c r="E29" s="13"/>
      <c r="F29" s="13"/>
    </row>
    <row r="30" spans="1:12">
      <c r="A30" s="4" t="s">
        <v>24</v>
      </c>
      <c r="B30" s="14" t="s">
        <v>25</v>
      </c>
      <c r="C30" s="11" t="s">
        <v>26</v>
      </c>
      <c r="D30" s="21">
        <v>1951697.96484</v>
      </c>
      <c r="E30" s="23" t="s">
        <v>102</v>
      </c>
      <c r="F30" s="23" t="s">
        <v>102</v>
      </c>
    </row>
    <row r="31" spans="1:12">
      <c r="A31" s="4" t="s">
        <v>27</v>
      </c>
      <c r="B31" s="14" t="s">
        <v>28</v>
      </c>
      <c r="C31" s="11" t="s">
        <v>26</v>
      </c>
      <c r="D31" s="21">
        <v>164913.4106</v>
      </c>
      <c r="E31" s="23" t="s">
        <v>102</v>
      </c>
      <c r="F31" s="23" t="s">
        <v>102</v>
      </c>
    </row>
    <row r="32" spans="1:12">
      <c r="A32" s="4" t="s">
        <v>29</v>
      </c>
      <c r="B32" s="14" t="s">
        <v>30</v>
      </c>
      <c r="C32" s="11" t="s">
        <v>26</v>
      </c>
      <c r="D32" s="21">
        <v>212042.6518276</v>
      </c>
      <c r="E32" s="23" t="s">
        <v>102</v>
      </c>
      <c r="F32" s="23" t="s">
        <v>102</v>
      </c>
    </row>
    <row r="33" spans="1:7">
      <c r="A33" s="4" t="s">
        <v>31</v>
      </c>
      <c r="B33" s="14" t="s">
        <v>32</v>
      </c>
      <c r="C33" s="11" t="s">
        <v>26</v>
      </c>
      <c r="D33" s="21">
        <v>2236.644770901592</v>
      </c>
      <c r="E33" s="23" t="s">
        <v>102</v>
      </c>
      <c r="F33" s="23" t="s">
        <v>102</v>
      </c>
    </row>
    <row r="34" spans="1:7">
      <c r="A34" s="4" t="s">
        <v>33</v>
      </c>
      <c r="B34" s="14" t="s">
        <v>34</v>
      </c>
      <c r="C34" s="11"/>
      <c r="D34" s="13"/>
      <c r="E34" s="13"/>
      <c r="F34" s="13"/>
    </row>
    <row r="35" spans="1:7" ht="45">
      <c r="A35" s="4" t="s">
        <v>35</v>
      </c>
      <c r="B35" s="14" t="s">
        <v>36</v>
      </c>
      <c r="C35" s="11" t="s">
        <v>37</v>
      </c>
      <c r="D35" s="17">
        <f>D31/D30*100</f>
        <v>8.449740357930823</v>
      </c>
      <c r="E35" s="23" t="s">
        <v>102</v>
      </c>
      <c r="F35" s="23" t="s">
        <v>102</v>
      </c>
    </row>
    <row r="36" spans="1:7" ht="30">
      <c r="A36" s="4" t="s">
        <v>38</v>
      </c>
      <c r="B36" s="14" t="s">
        <v>39</v>
      </c>
      <c r="C36" s="11"/>
      <c r="D36" s="12"/>
      <c r="E36" s="12"/>
      <c r="F36" s="12"/>
    </row>
    <row r="37" spans="1:7" ht="30">
      <c r="A37" s="4" t="s">
        <v>40</v>
      </c>
      <c r="B37" s="14" t="s">
        <v>41</v>
      </c>
      <c r="C37" s="11" t="s">
        <v>42</v>
      </c>
      <c r="D37" s="12" t="s">
        <v>102</v>
      </c>
      <c r="E37" s="12" t="s">
        <v>102</v>
      </c>
      <c r="F37" s="12" t="s">
        <v>102</v>
      </c>
      <c r="G37" s="19"/>
    </row>
    <row r="38" spans="1:7" ht="30">
      <c r="A38" s="4" t="s">
        <v>43</v>
      </c>
      <c r="B38" s="14" t="s">
        <v>44</v>
      </c>
      <c r="C38" s="11" t="s">
        <v>91</v>
      </c>
      <c r="D38" s="12" t="s">
        <v>102</v>
      </c>
      <c r="E38" s="12" t="s">
        <v>102</v>
      </c>
      <c r="F38" s="12" t="s">
        <v>102</v>
      </c>
      <c r="G38" s="19"/>
    </row>
    <row r="39" spans="1:7">
      <c r="A39" s="4" t="s">
        <v>45</v>
      </c>
      <c r="B39" s="14" t="s">
        <v>46</v>
      </c>
      <c r="C39" s="11" t="s">
        <v>42</v>
      </c>
      <c r="D39" s="18">
        <v>5.0733999999999995</v>
      </c>
      <c r="E39" s="12" t="s">
        <v>102</v>
      </c>
      <c r="F39" s="18">
        <v>12.122100000000001</v>
      </c>
      <c r="G39" s="19"/>
    </row>
    <row r="40" spans="1:7">
      <c r="A40" s="4" t="s">
        <v>47</v>
      </c>
      <c r="B40" s="14" t="s">
        <v>48</v>
      </c>
      <c r="C40" s="11" t="s">
        <v>92</v>
      </c>
      <c r="D40" s="21">
        <v>9285.3100000000013</v>
      </c>
      <c r="E40" s="21">
        <v>8055.48</v>
      </c>
      <c r="F40" s="21">
        <v>9527.0000000000018</v>
      </c>
      <c r="G40" s="19"/>
    </row>
    <row r="41" spans="1:7" ht="30">
      <c r="A41" s="4" t="s">
        <v>49</v>
      </c>
      <c r="B41" s="14" t="s">
        <v>50</v>
      </c>
      <c r="C41" s="11" t="s">
        <v>92</v>
      </c>
      <c r="D41" s="23" t="s">
        <v>102</v>
      </c>
      <c r="E41" s="23" t="s">
        <v>102</v>
      </c>
      <c r="F41" s="23" t="s">
        <v>102</v>
      </c>
      <c r="G41" s="19"/>
    </row>
    <row r="42" spans="1:7">
      <c r="A42" s="4" t="s">
        <v>51</v>
      </c>
      <c r="B42" s="14" t="s">
        <v>124</v>
      </c>
      <c r="C42" s="11" t="s">
        <v>125</v>
      </c>
      <c r="D42" s="12">
        <v>5.59</v>
      </c>
      <c r="E42" s="12">
        <v>5.59</v>
      </c>
      <c r="F42" s="12">
        <v>4.8899999999999997</v>
      </c>
      <c r="G42" s="19"/>
    </row>
    <row r="43" spans="1:7" ht="63" customHeight="1">
      <c r="A43" s="4" t="s">
        <v>52</v>
      </c>
      <c r="B43" s="14" t="s">
        <v>53</v>
      </c>
      <c r="C43" s="11"/>
      <c r="D43" s="55" t="s">
        <v>132</v>
      </c>
      <c r="E43" s="56"/>
      <c r="F43" s="57"/>
      <c r="G43" s="19"/>
    </row>
    <row r="44" spans="1:7" ht="45">
      <c r="A44" s="4" t="s">
        <v>54</v>
      </c>
      <c r="B44" s="14" t="s">
        <v>55</v>
      </c>
      <c r="C44" s="11" t="s">
        <v>91</v>
      </c>
      <c r="D44" s="12"/>
      <c r="E44" s="12"/>
      <c r="F44" s="12"/>
      <c r="G44" s="19"/>
    </row>
    <row r="45" spans="1:7" ht="30">
      <c r="A45" s="4" t="s">
        <v>56</v>
      </c>
      <c r="B45" s="14" t="s">
        <v>57</v>
      </c>
      <c r="C45" s="11"/>
      <c r="D45" s="21">
        <f>D46+D51</f>
        <v>5756.7209577207932</v>
      </c>
      <c r="E45" s="21">
        <f>E46+E51+E52</f>
        <v>9118.5998493879997</v>
      </c>
      <c r="F45" s="21">
        <f>F46+F51+F52</f>
        <v>13742.918786280085</v>
      </c>
      <c r="G45" s="19"/>
    </row>
    <row r="46" spans="1:7" ht="75">
      <c r="A46" s="4" t="s">
        <v>58</v>
      </c>
      <c r="B46" s="9" t="s">
        <v>126</v>
      </c>
      <c r="C46" s="11" t="s">
        <v>26</v>
      </c>
      <c r="D46" s="21">
        <f>SUM(D48:D50)</f>
        <v>4456.2628673579093</v>
      </c>
      <c r="E46" s="21">
        <f>SUM(E48:E50)</f>
        <v>2568.8998493879999</v>
      </c>
      <c r="F46" s="21">
        <f t="shared" ref="F46" si="0">SUM(F48:F50)</f>
        <v>4539.0636516404011</v>
      </c>
      <c r="G46" s="19"/>
    </row>
    <row r="47" spans="1:7">
      <c r="A47" s="4"/>
      <c r="B47" s="9" t="s">
        <v>59</v>
      </c>
      <c r="C47" s="11"/>
      <c r="D47" s="21"/>
      <c r="E47" s="21"/>
      <c r="F47" s="21"/>
      <c r="G47" s="19"/>
    </row>
    <row r="48" spans="1:7">
      <c r="A48" s="4"/>
      <c r="B48" s="9" t="s">
        <v>60</v>
      </c>
      <c r="C48" s="11"/>
      <c r="D48" s="21">
        <v>1261.2680762611221</v>
      </c>
      <c r="E48" s="21">
        <f>E60*E59*12*0.1549</f>
        <v>643.49984938800003</v>
      </c>
      <c r="F48" s="21">
        <v>1513.1964525459086</v>
      </c>
      <c r="G48" s="19"/>
    </row>
    <row r="49" spans="1:7">
      <c r="A49" s="4"/>
      <c r="B49" s="9" t="s">
        <v>61</v>
      </c>
      <c r="C49" s="11"/>
      <c r="D49" s="21">
        <v>1103.2946493914735</v>
      </c>
      <c r="E49" s="21">
        <f>377+179</f>
        <v>556</v>
      </c>
      <c r="F49" s="21">
        <v>1001.3274923868303</v>
      </c>
      <c r="G49" s="19"/>
    </row>
    <row r="50" spans="1:7">
      <c r="A50" s="4"/>
      <c r="B50" s="9" t="s">
        <v>62</v>
      </c>
      <c r="C50" s="11"/>
      <c r="D50" s="22">
        <v>2091.7001417053134</v>
      </c>
      <c r="E50" s="22">
        <v>1369.4</v>
      </c>
      <c r="F50" s="22">
        <v>2024.5397067076615</v>
      </c>
      <c r="G50" s="19"/>
    </row>
    <row r="51" spans="1:7" ht="30">
      <c r="A51" s="4" t="s">
        <v>63</v>
      </c>
      <c r="B51" s="9" t="s">
        <v>64</v>
      </c>
      <c r="C51" s="11" t="s">
        <v>26</v>
      </c>
      <c r="D51" s="21">
        <v>1300.4580903628839</v>
      </c>
      <c r="E51" s="21">
        <f>659.3+6634.7</f>
        <v>7294</v>
      </c>
      <c r="F51" s="21">
        <v>8294.8515624598131</v>
      </c>
      <c r="G51" s="19"/>
    </row>
    <row r="52" spans="1:7">
      <c r="A52" s="4" t="s">
        <v>65</v>
      </c>
      <c r="B52" s="9" t="s">
        <v>66</v>
      </c>
      <c r="C52" s="11" t="s">
        <v>26</v>
      </c>
      <c r="D52" s="12" t="s">
        <v>102</v>
      </c>
      <c r="E52" s="21">
        <f>-744.3</f>
        <v>-744.3</v>
      </c>
      <c r="F52" s="21">
        <v>909.00357217986971</v>
      </c>
      <c r="G52" s="19"/>
    </row>
    <row r="53" spans="1:7" ht="30">
      <c r="A53" s="4" t="s">
        <v>67</v>
      </c>
      <c r="B53" s="9" t="s">
        <v>68</v>
      </c>
      <c r="C53" s="11" t="s">
        <v>26</v>
      </c>
      <c r="D53" s="12" t="s">
        <v>102</v>
      </c>
      <c r="E53" s="12" t="s">
        <v>102</v>
      </c>
      <c r="F53" s="12" t="s">
        <v>102</v>
      </c>
      <c r="G53" s="19"/>
    </row>
    <row r="54" spans="1:7" ht="30">
      <c r="A54" s="4" t="s">
        <v>69</v>
      </c>
      <c r="B54" s="9" t="s">
        <v>70</v>
      </c>
      <c r="C54" s="11"/>
      <c r="D54" s="12" t="s">
        <v>102</v>
      </c>
      <c r="E54" s="12" t="s">
        <v>102</v>
      </c>
      <c r="F54" s="12" t="s">
        <v>102</v>
      </c>
      <c r="G54" s="19"/>
    </row>
    <row r="55" spans="1:7">
      <c r="A55" s="4"/>
      <c r="B55" s="9" t="s">
        <v>71</v>
      </c>
      <c r="C55" s="11"/>
      <c r="D55" s="13"/>
      <c r="E55" s="13"/>
      <c r="F55" s="13"/>
    </row>
    <row r="56" spans="1:7">
      <c r="A56" s="4" t="s">
        <v>127</v>
      </c>
      <c r="B56" s="9" t="s">
        <v>72</v>
      </c>
      <c r="C56" s="11" t="s">
        <v>73</v>
      </c>
      <c r="D56" s="21">
        <v>733.3</v>
      </c>
      <c r="E56" s="21">
        <v>704.25</v>
      </c>
      <c r="F56" s="21">
        <f>D56</f>
        <v>733.3</v>
      </c>
    </row>
    <row r="57" spans="1:7" ht="30">
      <c r="A57" s="4" t="s">
        <v>128</v>
      </c>
      <c r="B57" s="9" t="s">
        <v>129</v>
      </c>
      <c r="C57" s="11" t="s">
        <v>74</v>
      </c>
      <c r="D57" s="24">
        <f>D46/D56</f>
        <v>6.0769983190480152</v>
      </c>
      <c r="E57" s="24">
        <f>E46/E56</f>
        <v>3.6477101162768903</v>
      </c>
      <c r="F57" s="24">
        <f>F46/F56</f>
        <v>6.1899136119465448</v>
      </c>
    </row>
    <row r="58" spans="1:7" ht="30">
      <c r="A58" s="4" t="s">
        <v>75</v>
      </c>
      <c r="B58" s="9" t="s">
        <v>76</v>
      </c>
      <c r="C58" s="11"/>
      <c r="D58" s="12"/>
      <c r="E58" s="12"/>
      <c r="F58" s="12"/>
    </row>
    <row r="59" spans="1:7">
      <c r="A59" s="4" t="s">
        <v>77</v>
      </c>
      <c r="B59" s="9" t="s">
        <v>78</v>
      </c>
      <c r="C59" s="11" t="s">
        <v>79</v>
      </c>
      <c r="D59" s="20">
        <v>11</v>
      </c>
      <c r="E59" s="21">
        <v>11</v>
      </c>
      <c r="F59" s="21">
        <v>15</v>
      </c>
    </row>
    <row r="60" spans="1:7" ht="30">
      <c r="A60" s="4" t="s">
        <v>80</v>
      </c>
      <c r="B60" s="9" t="s">
        <v>81</v>
      </c>
      <c r="C60" s="11" t="s">
        <v>82</v>
      </c>
      <c r="D60" s="21">
        <v>31.608838899142814</v>
      </c>
      <c r="E60" s="21">
        <v>31.471910000000001</v>
      </c>
      <c r="F60" s="21">
        <v>34.35229646255501</v>
      </c>
    </row>
    <row r="61" spans="1:7" ht="30">
      <c r="A61" s="4" t="s">
        <v>83</v>
      </c>
      <c r="B61" s="9" t="s">
        <v>84</v>
      </c>
      <c r="C61" s="11"/>
      <c r="D61" s="12"/>
      <c r="E61" s="12"/>
      <c r="F61" s="12"/>
    </row>
    <row r="62" spans="1:7">
      <c r="A62" s="4"/>
      <c r="B62" s="9" t="s">
        <v>71</v>
      </c>
      <c r="C62" s="5"/>
      <c r="D62" s="8"/>
      <c r="E62" s="8"/>
      <c r="F62" s="8"/>
    </row>
    <row r="63" spans="1:7" ht="30">
      <c r="A63" s="4" t="s">
        <v>130</v>
      </c>
      <c r="B63" s="9" t="s">
        <v>85</v>
      </c>
      <c r="C63" s="5" t="s">
        <v>26</v>
      </c>
      <c r="D63" s="4" t="s">
        <v>102</v>
      </c>
      <c r="E63" s="4" t="s">
        <v>102</v>
      </c>
      <c r="F63" s="4" t="s">
        <v>102</v>
      </c>
    </row>
    <row r="64" spans="1:7" ht="30">
      <c r="A64" s="4" t="s">
        <v>131</v>
      </c>
      <c r="B64" s="9" t="s">
        <v>86</v>
      </c>
      <c r="C64" s="5" t="s">
        <v>26</v>
      </c>
      <c r="D64" s="4" t="s">
        <v>102</v>
      </c>
      <c r="E64" s="4" t="s">
        <v>102</v>
      </c>
      <c r="F64" s="4" t="s">
        <v>102</v>
      </c>
    </row>
    <row r="66" spans="1:12">
      <c r="A66" s="1" t="s">
        <v>87</v>
      </c>
    </row>
    <row r="67" spans="1:12">
      <c r="A67" s="1" t="s">
        <v>88</v>
      </c>
    </row>
    <row r="68" spans="1:12">
      <c r="A68" s="1" t="s">
        <v>89</v>
      </c>
    </row>
    <row r="69" spans="1:12">
      <c r="A69" s="1" t="s">
        <v>90</v>
      </c>
    </row>
    <row r="73" spans="1:12">
      <c r="A73" s="1" t="s">
        <v>93</v>
      </c>
    </row>
    <row r="75" spans="1:12" s="7" customFormat="1" ht="48" customHeight="1">
      <c r="A75" s="4" t="s">
        <v>19</v>
      </c>
      <c r="B75" s="4" t="s">
        <v>20</v>
      </c>
      <c r="C75" s="5" t="s">
        <v>21</v>
      </c>
      <c r="D75" s="53" t="s">
        <v>116</v>
      </c>
      <c r="E75" s="53"/>
      <c r="F75" s="53" t="s">
        <v>133</v>
      </c>
      <c r="G75" s="53"/>
      <c r="H75" s="53" t="s">
        <v>134</v>
      </c>
      <c r="I75" s="53"/>
      <c r="J75" s="6"/>
      <c r="K75" s="6"/>
      <c r="L75" s="6"/>
    </row>
    <row r="76" spans="1:12">
      <c r="A76" s="8"/>
      <c r="B76" s="8"/>
      <c r="C76" s="5"/>
      <c r="D76" s="5" t="s">
        <v>100</v>
      </c>
      <c r="E76" s="5" t="s">
        <v>101</v>
      </c>
      <c r="F76" s="5" t="s">
        <v>100</v>
      </c>
      <c r="G76" s="5" t="s">
        <v>101</v>
      </c>
      <c r="H76" s="5" t="s">
        <v>100</v>
      </c>
      <c r="I76" s="5" t="s">
        <v>101</v>
      </c>
    </row>
    <row r="77" spans="1:12" ht="30">
      <c r="A77" s="8" t="s">
        <v>22</v>
      </c>
      <c r="B77" s="15" t="s">
        <v>94</v>
      </c>
      <c r="C77" s="11"/>
      <c r="D77" s="13"/>
      <c r="E77" s="13"/>
      <c r="F77" s="13"/>
      <c r="G77" s="13"/>
      <c r="H77" s="13"/>
      <c r="I77" s="13"/>
    </row>
    <row r="78" spans="1:12">
      <c r="A78" s="8" t="s">
        <v>27</v>
      </c>
      <c r="B78" s="15" t="s">
        <v>95</v>
      </c>
      <c r="C78" s="11"/>
      <c r="D78" s="13"/>
      <c r="E78" s="13"/>
      <c r="F78" s="13"/>
      <c r="G78" s="13"/>
      <c r="H78" s="13"/>
      <c r="I78" s="13"/>
      <c r="J78" s="19"/>
    </row>
    <row r="79" spans="1:12">
      <c r="A79" s="8"/>
      <c r="B79" s="16" t="s">
        <v>96</v>
      </c>
      <c r="C79" s="11"/>
      <c r="D79" s="13"/>
      <c r="E79" s="13"/>
      <c r="F79" s="13"/>
      <c r="G79" s="13"/>
      <c r="H79" s="13"/>
      <c r="I79" s="13"/>
      <c r="J79" s="19"/>
    </row>
    <row r="80" spans="1:12">
      <c r="A80" s="8"/>
      <c r="B80" s="16" t="s">
        <v>97</v>
      </c>
      <c r="C80" s="11" t="s">
        <v>103</v>
      </c>
      <c r="D80" s="61">
        <f>D83/(1.147*12)</f>
        <v>344.91367492219581</v>
      </c>
      <c r="E80" s="62"/>
      <c r="F80" s="61">
        <v>574.32809999999995</v>
      </c>
      <c r="G80" s="62"/>
      <c r="H80" s="59">
        <f>H83/(1.010175*12)</f>
        <v>1051.8485394251952</v>
      </c>
      <c r="I80" s="60"/>
      <c r="J80" s="19"/>
    </row>
    <row r="81" spans="1:10">
      <c r="A81" s="8"/>
      <c r="B81" s="16" t="s">
        <v>98</v>
      </c>
      <c r="C81" s="11" t="s">
        <v>104</v>
      </c>
      <c r="D81" s="39">
        <v>0.108701716592304</v>
      </c>
      <c r="E81" s="40"/>
      <c r="F81" s="49">
        <v>0.10923099999999999</v>
      </c>
      <c r="G81" s="50"/>
      <c r="H81" s="39">
        <v>0.104157196023295</v>
      </c>
      <c r="I81" s="40"/>
      <c r="J81" s="19"/>
    </row>
    <row r="82" spans="1:10" ht="30">
      <c r="A82" s="8"/>
      <c r="B82" s="16" t="s">
        <v>112</v>
      </c>
      <c r="C82" s="11" t="s">
        <v>106</v>
      </c>
      <c r="D82" s="47">
        <f>D45</f>
        <v>5756.7209577207932</v>
      </c>
      <c r="E82" s="48"/>
      <c r="F82" s="47">
        <f>E45</f>
        <v>9118.5998493879997</v>
      </c>
      <c r="G82" s="48"/>
      <c r="H82" s="47">
        <f>F45</f>
        <v>13742.918786280085</v>
      </c>
      <c r="I82" s="48"/>
      <c r="J82" s="19"/>
    </row>
    <row r="83" spans="1:10">
      <c r="A83" s="8"/>
      <c r="B83" s="16" t="s">
        <v>113</v>
      </c>
      <c r="C83" s="11" t="s">
        <v>106</v>
      </c>
      <c r="D83" s="47">
        <f>D82-D84</f>
        <v>4747.3918216291031</v>
      </c>
      <c r="E83" s="48"/>
      <c r="F83" s="47">
        <f>F82-F84</f>
        <v>8186.5618501879999</v>
      </c>
      <c r="G83" s="48"/>
      <c r="H83" s="47">
        <f>H82-H84</f>
        <v>12750.613179766158</v>
      </c>
      <c r="I83" s="48"/>
      <c r="J83" s="19"/>
    </row>
    <row r="84" spans="1:10">
      <c r="A84" s="8"/>
      <c r="B84" s="15" t="s">
        <v>114</v>
      </c>
      <c r="C84" s="11" t="s">
        <v>106</v>
      </c>
      <c r="D84" s="47">
        <v>1009.3291360916904</v>
      </c>
      <c r="E84" s="48"/>
      <c r="F84" s="63">
        <v>932.03799920000006</v>
      </c>
      <c r="G84" s="64"/>
      <c r="H84" s="51">
        <v>992.30560651392659</v>
      </c>
      <c r="I84" s="52"/>
      <c r="J84" s="19"/>
    </row>
    <row r="85" spans="1:10">
      <c r="A85" s="8"/>
      <c r="B85" s="16" t="s">
        <v>99</v>
      </c>
      <c r="C85" s="11" t="s">
        <v>104</v>
      </c>
      <c r="D85" s="39">
        <v>0.61998155772082919</v>
      </c>
      <c r="E85" s="40"/>
      <c r="F85" s="39">
        <v>1.06871</v>
      </c>
      <c r="G85" s="40"/>
      <c r="H85" s="39">
        <v>1.4425232272782704</v>
      </c>
      <c r="I85" s="40"/>
      <c r="J85" s="19"/>
    </row>
    <row r="86" spans="1:10">
      <c r="C86" s="29"/>
      <c r="D86" s="19"/>
      <c r="E86" s="19"/>
      <c r="F86" s="19"/>
      <c r="G86" s="19"/>
      <c r="H86" s="19"/>
      <c r="I86" s="19"/>
      <c r="J86" s="19"/>
    </row>
    <row r="87" spans="1:10" ht="15" customHeight="1">
      <c r="C87" s="25"/>
      <c r="D87" s="19"/>
      <c r="E87" s="19"/>
      <c r="F87" s="19"/>
      <c r="G87" s="19"/>
      <c r="H87" s="19"/>
      <c r="I87" s="19"/>
      <c r="J87" s="19"/>
    </row>
    <row r="88" spans="1:10" ht="21.75" customHeight="1">
      <c r="B88" s="41" t="s">
        <v>111</v>
      </c>
      <c r="C88" s="42"/>
      <c r="D88" s="42"/>
      <c r="E88" s="42"/>
      <c r="F88" s="42"/>
      <c r="G88" s="43"/>
    </row>
    <row r="89" spans="1:10" ht="30" customHeight="1">
      <c r="B89" s="30" t="s">
        <v>107</v>
      </c>
      <c r="C89" s="44" t="s">
        <v>135</v>
      </c>
      <c r="D89" s="45"/>
      <c r="E89" s="45"/>
      <c r="F89" s="45"/>
      <c r="G89" s="46"/>
    </row>
    <row r="90" spans="1:10">
      <c r="C90" s="25"/>
    </row>
    <row r="91" spans="1:10">
      <c r="C91" s="25"/>
    </row>
    <row r="92" spans="1:10">
      <c r="C92" s="25"/>
    </row>
    <row r="93" spans="1:10">
      <c r="C93" s="25"/>
    </row>
    <row r="94" spans="1:10">
      <c r="C94" s="25"/>
    </row>
  </sheetData>
  <mergeCells count="33">
    <mergeCell ref="D83:E83"/>
    <mergeCell ref="A5:F5"/>
    <mergeCell ref="A6:F6"/>
    <mergeCell ref="A7:F7"/>
    <mergeCell ref="A8:F8"/>
    <mergeCell ref="A9:F9"/>
    <mergeCell ref="A10:F10"/>
    <mergeCell ref="A11:F11"/>
    <mergeCell ref="D75:E75"/>
    <mergeCell ref="F75:G75"/>
    <mergeCell ref="H75:I75"/>
    <mergeCell ref="A26:F26"/>
    <mergeCell ref="D43:F43"/>
    <mergeCell ref="A13:F13"/>
    <mergeCell ref="H80:I80"/>
    <mergeCell ref="F80:G80"/>
    <mergeCell ref="D80:E80"/>
    <mergeCell ref="H81:I81"/>
    <mergeCell ref="B88:G88"/>
    <mergeCell ref="C89:G89"/>
    <mergeCell ref="D85:E85"/>
    <mergeCell ref="F85:G85"/>
    <mergeCell ref="H85:I85"/>
    <mergeCell ref="D84:E84"/>
    <mergeCell ref="F81:G81"/>
    <mergeCell ref="D81:E81"/>
    <mergeCell ref="H82:I82"/>
    <mergeCell ref="H83:I83"/>
    <mergeCell ref="H84:I84"/>
    <mergeCell ref="F82:G82"/>
    <mergeCell ref="F83:G83"/>
    <mergeCell ref="F84:G84"/>
    <mergeCell ref="D82:E82"/>
  </mergeCells>
  <pageMargins left="0.7" right="0.7" top="0.75" bottom="0.75" header="0.3" footer="0.3"/>
  <pageSetup paperSize="9" scale="39" orientation="portrait" horizontalDpi="180" verticalDpi="18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zoomScale="85" zoomScaleNormal="85" workbookViewId="0">
      <selection activeCell="M17" sqref="M17"/>
    </sheetView>
  </sheetViews>
  <sheetFormatPr defaultRowHeight="15"/>
  <cols>
    <col min="1" max="1" width="6" bestFit="1" customWidth="1"/>
    <col min="2" max="2" width="23.140625" bestFit="1" customWidth="1"/>
    <col min="3" max="3" width="8.140625" customWidth="1"/>
    <col min="4" max="4" width="16.85546875" bestFit="1" customWidth="1"/>
    <col min="5" max="5" width="26" bestFit="1" customWidth="1"/>
    <col min="6" max="6" width="19.140625" bestFit="1" customWidth="1"/>
    <col min="7" max="7" width="19.5703125" customWidth="1"/>
    <col min="8" max="8" width="20" bestFit="1" customWidth="1"/>
    <col min="9" max="9" width="19.85546875" bestFit="1" customWidth="1"/>
    <col min="10" max="10" width="18.85546875" bestFit="1" customWidth="1"/>
  </cols>
  <sheetData>
    <row r="2" spans="1:10">
      <c r="A2" s="70" t="s">
        <v>136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70" t="s">
        <v>137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>
      <c r="A4" s="70" t="s">
        <v>138</v>
      </c>
      <c r="B4" s="70"/>
      <c r="C4" s="70"/>
      <c r="D4" s="70"/>
      <c r="E4" s="70"/>
      <c r="F4" s="70"/>
      <c r="G4" s="70"/>
      <c r="H4" s="70"/>
      <c r="I4" s="70"/>
      <c r="J4" s="70"/>
    </row>
    <row r="5" spans="1:10">
      <c r="A5" s="70" t="s">
        <v>139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>
      <c r="A6" s="70" t="s">
        <v>140</v>
      </c>
      <c r="B6" s="70"/>
      <c r="C6" s="70"/>
      <c r="D6" s="70"/>
      <c r="E6" s="70"/>
      <c r="F6" s="70"/>
      <c r="G6" s="70"/>
      <c r="H6" s="70"/>
      <c r="I6" s="70"/>
      <c r="J6" s="70"/>
    </row>
    <row r="7" spans="1:10">
      <c r="A7" s="70" t="s">
        <v>141</v>
      </c>
      <c r="B7" s="70"/>
      <c r="C7" s="70"/>
      <c r="D7" s="70"/>
      <c r="E7" s="70"/>
      <c r="F7" s="70"/>
      <c r="G7" s="70"/>
      <c r="H7" s="70"/>
      <c r="I7" s="70"/>
      <c r="J7" s="70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05">
      <c r="A9" s="68" t="s">
        <v>19</v>
      </c>
      <c r="B9" s="68" t="s">
        <v>142</v>
      </c>
      <c r="C9" s="68" t="s">
        <v>143</v>
      </c>
      <c r="D9" s="31" t="s">
        <v>144</v>
      </c>
      <c r="E9" s="31" t="s">
        <v>145</v>
      </c>
      <c r="F9" s="31" t="s">
        <v>146</v>
      </c>
      <c r="G9" s="31" t="s">
        <v>147</v>
      </c>
      <c r="H9" s="31" t="s">
        <v>148</v>
      </c>
      <c r="I9" s="31" t="s">
        <v>149</v>
      </c>
      <c r="J9" s="31" t="s">
        <v>150</v>
      </c>
    </row>
    <row r="10" spans="1:10">
      <c r="A10" s="68"/>
      <c r="B10" s="68"/>
      <c r="C10" s="68"/>
      <c r="D10" s="31" t="s">
        <v>151</v>
      </c>
      <c r="E10" s="31" t="s">
        <v>152</v>
      </c>
      <c r="F10" s="31" t="s">
        <v>152</v>
      </c>
      <c r="G10" s="31" t="s">
        <v>152</v>
      </c>
      <c r="H10" s="31" t="s">
        <v>153</v>
      </c>
      <c r="I10" s="31" t="s">
        <v>154</v>
      </c>
      <c r="J10" s="32"/>
    </row>
    <row r="11" spans="1:10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</row>
    <row r="12" spans="1:10">
      <c r="A12" s="69">
        <v>1</v>
      </c>
      <c r="B12" s="69" t="s">
        <v>109</v>
      </c>
      <c r="C12" s="33">
        <v>2020</v>
      </c>
      <c r="D12" s="34">
        <f>[1]Предложение_Э!F46/1000</f>
        <v>4.5390636516404008</v>
      </c>
      <c r="E12" s="35">
        <v>1</v>
      </c>
      <c r="F12" s="35">
        <v>0.75</v>
      </c>
      <c r="G12" s="35">
        <v>4.8899999999999997</v>
      </c>
      <c r="H12" s="36">
        <v>0</v>
      </c>
      <c r="I12" s="36">
        <v>0</v>
      </c>
      <c r="J12" s="37">
        <v>0.89749999999999996</v>
      </c>
    </row>
    <row r="13" spans="1:10">
      <c r="A13" s="69"/>
      <c r="B13" s="69"/>
      <c r="C13" s="33">
        <v>2021</v>
      </c>
      <c r="D13" s="33" t="s">
        <v>155</v>
      </c>
      <c r="E13" s="35">
        <v>1</v>
      </c>
      <c r="F13" s="35">
        <v>0.75</v>
      </c>
      <c r="G13" s="33" t="s">
        <v>155</v>
      </c>
      <c r="H13" s="36">
        <v>0</v>
      </c>
      <c r="I13" s="36">
        <v>0</v>
      </c>
      <c r="J13" s="37">
        <v>0.88400000000000001</v>
      </c>
    </row>
    <row r="14" spans="1:10">
      <c r="A14" s="69"/>
      <c r="B14" s="69"/>
      <c r="C14" s="33">
        <v>2022</v>
      </c>
      <c r="D14" s="33" t="s">
        <v>155</v>
      </c>
      <c r="E14" s="35">
        <v>1</v>
      </c>
      <c r="F14" s="35">
        <v>0.75</v>
      </c>
      <c r="G14" s="33" t="s">
        <v>155</v>
      </c>
      <c r="H14" s="36">
        <v>0</v>
      </c>
      <c r="I14" s="36">
        <v>0</v>
      </c>
      <c r="J14" s="37">
        <v>0.87080000000000002</v>
      </c>
    </row>
    <row r="15" spans="1:10">
      <c r="A15" s="69"/>
      <c r="B15" s="69"/>
      <c r="C15" s="33">
        <v>2023</v>
      </c>
      <c r="D15" s="33" t="s">
        <v>155</v>
      </c>
      <c r="E15" s="35">
        <v>1</v>
      </c>
      <c r="F15" s="35">
        <v>0.75</v>
      </c>
      <c r="G15" s="33" t="s">
        <v>155</v>
      </c>
      <c r="H15" s="36">
        <v>0</v>
      </c>
      <c r="I15" s="36">
        <v>0</v>
      </c>
      <c r="J15" s="37">
        <v>0.85770000000000002</v>
      </c>
    </row>
    <row r="16" spans="1:10">
      <c r="A16" s="69"/>
      <c r="B16" s="69"/>
      <c r="C16" s="33">
        <v>2024</v>
      </c>
      <c r="D16" s="33" t="s">
        <v>155</v>
      </c>
      <c r="E16" s="35"/>
      <c r="F16" s="35"/>
      <c r="G16" s="33" t="s">
        <v>155</v>
      </c>
      <c r="H16" s="36">
        <v>0</v>
      </c>
      <c r="I16" s="36">
        <v>0</v>
      </c>
      <c r="J16" s="37">
        <v>0.8448</v>
      </c>
    </row>
    <row r="17" spans="8:10">
      <c r="H17" s="38"/>
      <c r="I17" s="38"/>
      <c r="J17" s="38"/>
    </row>
    <row r="18" spans="8:10">
      <c r="H18" s="38"/>
      <c r="I18" s="38"/>
      <c r="J18" s="38"/>
    </row>
    <row r="19" spans="8:10">
      <c r="H19" s="38"/>
      <c r="I19" s="38"/>
      <c r="J19" s="38"/>
    </row>
    <row r="20" spans="8:10">
      <c r="H20" s="38"/>
      <c r="I20" s="38"/>
      <c r="J20" s="38"/>
    </row>
    <row r="21" spans="8:10">
      <c r="H21" s="38"/>
      <c r="I21" s="38"/>
      <c r="J21" s="38"/>
    </row>
  </sheetData>
  <mergeCells count="12">
    <mergeCell ref="A7:J7"/>
    <mergeCell ref="A2:J2"/>
    <mergeCell ref="A3:J3"/>
    <mergeCell ref="A4:J4"/>
    <mergeCell ref="A5:J5"/>
    <mergeCell ref="A6:J6"/>
    <mergeCell ref="A8:J8"/>
    <mergeCell ref="A9:A10"/>
    <mergeCell ref="B9:B10"/>
    <mergeCell ref="C9:C10"/>
    <mergeCell ref="A12:A16"/>
    <mergeCell ref="B12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Передача электроэнергии</vt:lpstr>
      <vt:lpstr>Долгосрочный период_2020-2024</vt:lpstr>
      <vt:lpstr>'Передача электроэнергии'!Область_печати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2019-04-19T09:16:59Z</dcterms:modified>
</cp:coreProperties>
</file>